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definedNames>
    <definedName name="_xlnm.Print_Titles" localSheetId="0">Лист1!$2:$6</definedName>
    <definedName name="_xlnm.Print_Area" localSheetId="0">Лист1!$A$1:$AV$35</definedName>
  </definedNames>
  <calcPr calcId="152511"/>
</workbook>
</file>

<file path=xl/calcChain.xml><?xml version="1.0" encoding="utf-8"?>
<calcChain xmlns="http://schemas.openxmlformats.org/spreadsheetml/2006/main">
  <c r="AK34" i="1" l="1"/>
  <c r="AK13" i="1"/>
  <c r="AJ34" i="1"/>
  <c r="AI8" i="1"/>
  <c r="AI10" i="1"/>
  <c r="AI11" i="1"/>
  <c r="AI12" i="1"/>
  <c r="AI13" i="1"/>
  <c r="AI14" i="1"/>
  <c r="AI15" i="1"/>
  <c r="AI16" i="1"/>
  <c r="AI17" i="1"/>
  <c r="AI18" i="1"/>
  <c r="AI20" i="1"/>
  <c r="AI21" i="1"/>
  <c r="AI22" i="1"/>
  <c r="AI23" i="1"/>
  <c r="AI25" i="1"/>
  <c r="AI26" i="1"/>
  <c r="AI27" i="1"/>
  <c r="AI28" i="1"/>
  <c r="AI29" i="1"/>
  <c r="AI30" i="1"/>
  <c r="AI31" i="1"/>
  <c r="AI32" i="1"/>
  <c r="AI33" i="1"/>
  <c r="AI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9" i="1"/>
  <c r="AG30" i="1"/>
  <c r="AG32" i="1"/>
  <c r="AG33" i="1"/>
  <c r="AY34" i="1" l="1"/>
  <c r="AE34" i="1" l="1"/>
  <c r="AD34" i="1"/>
  <c r="AC34" i="1"/>
  <c r="AH34" i="1"/>
  <c r="AF34" i="1"/>
  <c r="AP34" i="1" l="1"/>
  <c r="BA34" i="1" l="1"/>
  <c r="AZ34" i="1"/>
  <c r="AM7" i="1" l="1"/>
  <c r="AO7" i="1"/>
  <c r="AQ7" i="1"/>
  <c r="AS7" i="1"/>
  <c r="AU7" i="1"/>
  <c r="AX7" i="1"/>
  <c r="AM8" i="1"/>
  <c r="AO8" i="1"/>
  <c r="AQ8" i="1"/>
  <c r="AS8" i="1"/>
  <c r="AU8" i="1"/>
  <c r="AX8" i="1"/>
  <c r="AM9" i="1"/>
  <c r="AQ9" i="1"/>
  <c r="AU9" i="1"/>
  <c r="AM10" i="1"/>
  <c r="AO10" i="1"/>
  <c r="AQ10" i="1"/>
  <c r="AS10" i="1"/>
  <c r="AU10" i="1"/>
  <c r="AX10" i="1"/>
  <c r="AM11" i="1"/>
  <c r="AO11" i="1"/>
  <c r="AQ11" i="1"/>
  <c r="AS11" i="1"/>
  <c r="AU11" i="1"/>
  <c r="AX11" i="1"/>
  <c r="AM12" i="1"/>
  <c r="AO12" i="1"/>
  <c r="AQ12" i="1"/>
  <c r="AS12" i="1"/>
  <c r="AU12" i="1"/>
  <c r="AX12" i="1"/>
  <c r="AM13" i="1"/>
  <c r="AO13" i="1"/>
  <c r="AQ13" i="1"/>
  <c r="AU13" i="1"/>
  <c r="AX13" i="1"/>
  <c r="AM14" i="1"/>
  <c r="AO14" i="1"/>
  <c r="AQ14" i="1"/>
  <c r="AU14" i="1"/>
  <c r="AX14" i="1"/>
  <c r="AM15" i="1"/>
  <c r="AO15" i="1"/>
  <c r="AQ15" i="1"/>
  <c r="AS15" i="1"/>
  <c r="AU15" i="1"/>
  <c r="AX15" i="1"/>
  <c r="AM16" i="1"/>
  <c r="AO16" i="1"/>
  <c r="AQ16" i="1"/>
  <c r="AS16" i="1"/>
  <c r="AU16" i="1"/>
  <c r="AX16" i="1"/>
  <c r="AM17" i="1"/>
  <c r="AO17" i="1"/>
  <c r="AQ17" i="1"/>
  <c r="AU17" i="1"/>
  <c r="AX17" i="1"/>
  <c r="AM18" i="1"/>
  <c r="AO18" i="1"/>
  <c r="AQ18" i="1"/>
  <c r="AU18" i="1"/>
  <c r="AX18" i="1"/>
  <c r="AM19" i="1"/>
  <c r="AM20" i="1"/>
  <c r="AO20" i="1"/>
  <c r="AQ20" i="1"/>
  <c r="AS20" i="1"/>
  <c r="AU20" i="1"/>
  <c r="AX20" i="1"/>
  <c r="AM21" i="1"/>
  <c r="AO21" i="1"/>
  <c r="AQ21" i="1"/>
  <c r="AS21" i="1"/>
  <c r="AU21" i="1"/>
  <c r="AX21" i="1"/>
  <c r="AM22" i="1"/>
  <c r="AO22" i="1"/>
  <c r="AQ22" i="1"/>
  <c r="AU22" i="1"/>
  <c r="AX22" i="1"/>
  <c r="AM23" i="1"/>
  <c r="AO23" i="1"/>
  <c r="AQ23" i="1"/>
  <c r="AS23" i="1"/>
  <c r="AU23" i="1"/>
  <c r="AX23" i="1"/>
  <c r="AM24" i="1"/>
  <c r="AM25" i="1"/>
  <c r="AO25" i="1"/>
  <c r="AQ25" i="1"/>
  <c r="AS25" i="1"/>
  <c r="AU25" i="1"/>
  <c r="AX25" i="1"/>
  <c r="AM26" i="1"/>
  <c r="AO26" i="1"/>
  <c r="AQ26" i="1"/>
  <c r="AS26" i="1"/>
  <c r="AU26" i="1"/>
  <c r="AX26" i="1"/>
  <c r="AM27" i="1"/>
  <c r="AO27" i="1"/>
  <c r="AQ27" i="1"/>
  <c r="AU27" i="1"/>
  <c r="AX27" i="1"/>
  <c r="AO28" i="1"/>
  <c r="AX28" i="1"/>
  <c r="AM29" i="1"/>
  <c r="AO29" i="1"/>
  <c r="AQ29" i="1"/>
  <c r="AS29" i="1"/>
  <c r="AU29" i="1"/>
  <c r="AX29" i="1"/>
  <c r="AM30" i="1"/>
  <c r="AO30" i="1"/>
  <c r="AQ30" i="1"/>
  <c r="AU30" i="1"/>
  <c r="AX30" i="1"/>
  <c r="AO31" i="1"/>
  <c r="AX31" i="1"/>
  <c r="AM32" i="1"/>
  <c r="AO32" i="1"/>
  <c r="AQ32" i="1"/>
  <c r="AS32" i="1"/>
  <c r="AU32" i="1"/>
  <c r="AX32" i="1"/>
  <c r="AM33" i="1"/>
  <c r="AO33" i="1"/>
  <c r="AQ33" i="1"/>
  <c r="AS33" i="1"/>
  <c r="AU33" i="1"/>
  <c r="AX33" i="1"/>
  <c r="C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AA34" i="1"/>
  <c r="AG34" i="1" s="1"/>
  <c r="AB34" i="1"/>
  <c r="AI34" i="1" s="1"/>
  <c r="AL34" i="1"/>
  <c r="AN34" i="1"/>
  <c r="AQ34" i="1"/>
  <c r="AR34" i="1"/>
  <c r="AT34" i="1"/>
  <c r="AU34" i="1" s="1"/>
  <c r="AW34" i="1"/>
  <c r="AM34" i="1" l="1"/>
  <c r="Z34" i="1"/>
  <c r="AX34" i="1"/>
  <c r="AS34" i="1"/>
  <c r="AO34" i="1"/>
  <c r="A6" i="2"/>
  <c r="A5" i="2"/>
  <c r="F2" i="2"/>
  <c r="E2" i="2"/>
  <c r="G1" i="2"/>
  <c r="G2" i="2" l="1"/>
  <c r="AV34" i="1" l="1"/>
</calcChain>
</file>

<file path=xl/sharedStrings.xml><?xml version="1.0" encoding="utf-8"?>
<sst xmlns="http://schemas.openxmlformats.org/spreadsheetml/2006/main" count="103" uniqueCount="61">
  <si>
    <t>№ п/п</t>
  </si>
  <si>
    <t>кв.м.</t>
  </si>
  <si>
    <t>ед.</t>
  </si>
  <si>
    <t>руб.</t>
  </si>
  <si>
    <t xml:space="preserve">
</t>
  </si>
  <si>
    <t>Город Балаково</t>
  </si>
  <si>
    <t>Город Петровск</t>
  </si>
  <si>
    <t>Город Ртищево</t>
  </si>
  <si>
    <t>Наименование муниципального образования</t>
  </si>
  <si>
    <t>всего:</t>
  </si>
  <si>
    <t>Город Саратов</t>
  </si>
  <si>
    <t>Город Шиханы (ЗАТО)</t>
  </si>
  <si>
    <t>МКД</t>
  </si>
  <si>
    <t>Объем средств</t>
  </si>
  <si>
    <t>%</t>
  </si>
  <si>
    <t xml:space="preserve">ИТОГО: </t>
  </si>
  <si>
    <t>Количество МКД, где завершены работы</t>
  </si>
  <si>
    <t xml:space="preserve">Количество МКД, в которых завершены конкурсы </t>
  </si>
  <si>
    <t>общая площадь МКД</t>
  </si>
  <si>
    <t>Аркадакский МР</t>
  </si>
  <si>
    <t>Аткарское МО</t>
  </si>
  <si>
    <t>Базарно-Карабулакский МР</t>
  </si>
  <si>
    <t>Балашовский МР</t>
  </si>
  <si>
    <t>Вольский МР</t>
  </si>
  <si>
    <t>Ершовский МР</t>
  </si>
  <si>
    <t>Ивантеевский МР</t>
  </si>
  <si>
    <t>Калининский МР</t>
  </si>
  <si>
    <t>Красноармейский МР</t>
  </si>
  <si>
    <t>Краснокутский МР</t>
  </si>
  <si>
    <t>Краснопартизанский МР</t>
  </si>
  <si>
    <t>Мокроусское МО Фед МР</t>
  </si>
  <si>
    <t>Новоузенский МР</t>
  </si>
  <si>
    <t>Озинский МР</t>
  </si>
  <si>
    <t>Пугачевский МР</t>
  </si>
  <si>
    <t>Саратовский МР</t>
  </si>
  <si>
    <t>Советский МР</t>
  </si>
  <si>
    <t>Татищевский МР</t>
  </si>
  <si>
    <t>Турковский МР</t>
  </si>
  <si>
    <t>Хвалынский МР</t>
  </si>
  <si>
    <t>Энгельсский МР</t>
  </si>
  <si>
    <t>Марксовский МР</t>
  </si>
  <si>
    <t>СС*</t>
  </si>
  <si>
    <t>РО**</t>
  </si>
  <si>
    <t>*СС - спецсчет, **РО - регоператор</t>
  </si>
  <si>
    <t>начислено</t>
  </si>
  <si>
    <t>оплачено</t>
  </si>
  <si>
    <t>% сбора</t>
  </si>
  <si>
    <t>Сведения по объему собранных взносов по РО</t>
  </si>
  <si>
    <t>Сумма средств, перечисленных подрядчику</t>
  </si>
  <si>
    <t>Количество МКД, где  работы приняты комиссией</t>
  </si>
  <si>
    <t>Ремонт крыш</t>
  </si>
  <si>
    <t>Ремонт ХВС, ГВС</t>
  </si>
  <si>
    <t xml:space="preserve">ОПЕРАТИВНАЯ И Н Ф О Р М А Ц И Я
         о ходе реализации Краткосрочного плана на 2015 год областной программы капитального ремонта на территории Саратовской области  </t>
  </si>
  <si>
    <t>Виды работ (план)</t>
  </si>
  <si>
    <t>Взносы на муниципальное имущество по состоянию на 11.04.2016 г.</t>
  </si>
  <si>
    <t>Итого за период:</t>
  </si>
  <si>
    <t xml:space="preserve"> г.</t>
  </si>
  <si>
    <t>Другие виды работ</t>
  </si>
  <si>
    <t>Строительный контроль</t>
  </si>
  <si>
    <t>Количество МКД, в которых объявлены конкурсы</t>
  </si>
  <si>
    <t>на 25.08.2016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</si>
</sst>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#\ ###\ ##0.00"/>
    <numFmt numFmtId="165" formatCode="###\ ###\ ###\ ##0"/>
    <numFmt numFmtId="166" formatCode="##\ ###\ ###\ ##0.00"/>
    <numFmt numFmtId="167" formatCode="#\ ###\ ###\ ##0.00"/>
    <numFmt numFmtId="168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Border="1"/>
    <xf numFmtId="4" fontId="3" fillId="0" borderId="10" xfId="0" applyNumberFormat="1" applyFont="1" applyFill="1" applyBorder="1" applyAlignment="1">
      <alignment vertical="top" wrapText="1"/>
    </xf>
    <xf numFmtId="4" fontId="5" fillId="0" borderId="10" xfId="0" applyNumberFormat="1" applyFont="1" applyFill="1" applyBorder="1" applyAlignment="1" applyProtection="1">
      <alignment horizontal="right" vertical="center" readingOrder="1"/>
    </xf>
    <xf numFmtId="0" fontId="0" fillId="0" borderId="10" xfId="0" applyBorder="1"/>
    <xf numFmtId="4" fontId="5" fillId="2" borderId="12" xfId="0" applyNumberFormat="1" applyFont="1" applyFill="1" applyBorder="1" applyAlignment="1" applyProtection="1">
      <alignment horizontal="right" vertical="center" readingOrder="1"/>
    </xf>
    <xf numFmtId="4" fontId="5" fillId="2" borderId="13" xfId="0" applyNumberFormat="1" applyFont="1" applyFill="1" applyBorder="1" applyAlignment="1" applyProtection="1">
      <alignment horizontal="right" vertical="center" readingOrder="1"/>
    </xf>
    <xf numFmtId="0" fontId="3" fillId="3" borderId="0" xfId="0" applyFont="1" applyFill="1"/>
    <xf numFmtId="0" fontId="3" fillId="4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center" readingOrder="1"/>
    </xf>
    <xf numFmtId="0" fontId="5" fillId="2" borderId="11" xfId="0" applyNumberFormat="1" applyFont="1" applyFill="1" applyBorder="1" applyAlignment="1" applyProtection="1">
      <alignment horizontal="right" vertical="center" readingOrder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7" fillId="3" borderId="0" xfId="0" applyFont="1" applyFill="1"/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7" fillId="3" borderId="0" xfId="0" applyNumberFormat="1" applyFont="1" applyFill="1"/>
    <xf numFmtId="1" fontId="7" fillId="3" borderId="0" xfId="0" applyNumberFormat="1" applyFont="1" applyFill="1"/>
    <xf numFmtId="0" fontId="7" fillId="4" borderId="0" xfId="0" applyFont="1" applyFill="1"/>
    <xf numFmtId="9" fontId="7" fillId="4" borderId="0" xfId="0" applyNumberFormat="1" applyFont="1" applyFill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3" borderId="0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6" fillId="3" borderId="6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9" fontId="6" fillId="3" borderId="9" xfId="0" applyNumberFormat="1" applyFont="1" applyFill="1" applyBorder="1" applyAlignment="1">
      <alignment wrapText="1"/>
    </xf>
    <xf numFmtId="1" fontId="6" fillId="3" borderId="9" xfId="0" applyNumberFormat="1" applyFont="1" applyFill="1" applyBorder="1" applyAlignment="1">
      <alignment wrapText="1"/>
    </xf>
    <xf numFmtId="0" fontId="6" fillId="3" borderId="1" xfId="0" applyFont="1" applyFill="1" applyBorder="1" applyAlignment="1"/>
    <xf numFmtId="1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9" fontId="3" fillId="3" borderId="1" xfId="1" applyNumberFormat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9" fontId="6" fillId="3" borderId="1" xfId="1" applyFon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center"/>
    </xf>
    <xf numFmtId="9" fontId="6" fillId="3" borderId="6" xfId="1" applyFont="1" applyFill="1" applyBorder="1" applyAlignment="1">
      <alignment horizontal="center"/>
    </xf>
    <xf numFmtId="0" fontId="3" fillId="4" borderId="1" xfId="0" applyFont="1" applyFill="1" applyBorder="1"/>
    <xf numFmtId="167" fontId="3" fillId="3" borderId="1" xfId="0" applyNumberFormat="1" applyFont="1" applyFill="1" applyBorder="1" applyAlignment="1">
      <alignment horizontal="center"/>
    </xf>
    <xf numFmtId="9" fontId="6" fillId="3" borderId="1" xfId="1" applyNumberFormat="1" applyFont="1" applyFill="1" applyBorder="1" applyAlignment="1">
      <alignment horizontal="center"/>
    </xf>
    <xf numFmtId="9" fontId="6" fillId="3" borderId="6" xfId="1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166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9" fontId="3" fillId="0" borderId="1" xfId="1" applyNumberFormat="1" applyFont="1" applyFill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9" fontId="6" fillId="0" borderId="6" xfId="1" applyFont="1" applyFill="1" applyBorder="1" applyAlignment="1">
      <alignment horizontal="center"/>
    </xf>
    <xf numFmtId="9" fontId="3" fillId="4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4" borderId="4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165" fontId="3" fillId="3" borderId="2" xfId="0" applyNumberFormat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/>
    </xf>
    <xf numFmtId="9" fontId="3" fillId="3" borderId="2" xfId="1" applyNumberFormat="1" applyFont="1" applyFill="1" applyBorder="1" applyAlignment="1">
      <alignment horizontal="center"/>
    </xf>
    <xf numFmtId="1" fontId="6" fillId="3" borderId="2" xfId="1" applyNumberFormat="1" applyFont="1" applyFill="1" applyBorder="1" applyAlignment="1">
      <alignment horizontal="center"/>
    </xf>
    <xf numFmtId="0" fontId="3" fillId="3" borderId="1" xfId="0" applyFont="1" applyFill="1" applyBorder="1"/>
    <xf numFmtId="1" fontId="6" fillId="3" borderId="1" xfId="1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wrapText="1"/>
    </xf>
    <xf numFmtId="164" fontId="3" fillId="3" borderId="4" xfId="0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1" fontId="3" fillId="3" borderId="4" xfId="1" applyNumberFormat="1" applyFont="1" applyFill="1" applyBorder="1" applyAlignment="1">
      <alignment horizontal="center"/>
    </xf>
    <xf numFmtId="9" fontId="3" fillId="3" borderId="4" xfId="1" applyNumberFormat="1" applyFont="1" applyFill="1" applyBorder="1" applyAlignment="1">
      <alignment horizontal="center"/>
    </xf>
    <xf numFmtId="1" fontId="6" fillId="3" borderId="4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wrapText="1"/>
    </xf>
    <xf numFmtId="9" fontId="12" fillId="3" borderId="6" xfId="1" applyFont="1" applyFill="1" applyBorder="1" applyAlignment="1">
      <alignment horizontal="center"/>
    </xf>
    <xf numFmtId="0" fontId="13" fillId="4" borderId="1" xfId="0" applyFont="1" applyFill="1" applyBorder="1"/>
    <xf numFmtId="9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wrapText="1"/>
    </xf>
    <xf numFmtId="164" fontId="3" fillId="4" borderId="2" xfId="0" applyNumberFormat="1" applyFont="1" applyFill="1" applyBorder="1" applyAlignment="1">
      <alignment horizontal="center" wrapText="1"/>
    </xf>
    <xf numFmtId="165" fontId="3" fillId="4" borderId="2" xfId="0" applyNumberFormat="1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/>
    </xf>
    <xf numFmtId="0" fontId="3" fillId="4" borderId="0" xfId="0" applyFont="1" applyFill="1"/>
    <xf numFmtId="164" fontId="3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/>
    </xf>
    <xf numFmtId="9" fontId="3" fillId="4" borderId="1" xfId="1" applyNumberFormat="1" applyFont="1" applyFill="1" applyBorder="1" applyAlignment="1">
      <alignment horizontal="center"/>
    </xf>
    <xf numFmtId="9" fontId="6" fillId="4" borderId="1" xfId="1" applyFont="1" applyFill="1" applyBorder="1" applyAlignment="1">
      <alignment horizontal="center"/>
    </xf>
    <xf numFmtId="1" fontId="6" fillId="4" borderId="1" xfId="1" applyNumberFormat="1" applyFont="1" applyFill="1" applyBorder="1" applyAlignment="1">
      <alignment horizontal="center"/>
    </xf>
    <xf numFmtId="9" fontId="6" fillId="4" borderId="6" xfId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9" fontId="3" fillId="3" borderId="0" xfId="0" applyNumberFormat="1" applyFont="1" applyFill="1"/>
    <xf numFmtId="1" fontId="3" fillId="3" borderId="0" xfId="0" applyNumberFormat="1" applyFont="1" applyFill="1"/>
    <xf numFmtId="0" fontId="3" fillId="4" borderId="0" xfId="0" applyFont="1" applyFill="1" applyAlignment="1">
      <alignment horizontal="center" vertical="center"/>
    </xf>
  </cellXfs>
  <cellStyles count="4">
    <cellStyle name="Обычный" xfId="0" builtinId="0"/>
    <cellStyle name="Обычный 2" xfId="2"/>
    <cellStyle name="Процентный" xfId="1" builtinId="5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"/>
  <sheetViews>
    <sheetView tabSelected="1" zoomScaleNormal="100" zoomScaleSheetLayoutView="50" workbookViewId="0">
      <pane xSplit="3" ySplit="1" topLeftCell="AH12" activePane="bottomRight" state="frozen"/>
      <selection pane="topRight" activeCell="D1" sqref="D1"/>
      <selection pane="bottomLeft" activeCell="A2" sqref="A2"/>
      <selection pane="bottomRight" activeCell="A23" sqref="A23:XFD23"/>
    </sheetView>
  </sheetViews>
  <sheetFormatPr defaultRowHeight="11.25" x14ac:dyDescent="0.2"/>
  <cols>
    <col min="1" max="1" width="6.7109375" style="7" customWidth="1"/>
    <col min="2" max="2" width="16.7109375" style="7" customWidth="1"/>
    <col min="3" max="3" width="0.140625" style="7" customWidth="1"/>
    <col min="4" max="4" width="6.28515625" style="7" customWidth="1"/>
    <col min="5" max="5" width="5.7109375" style="7" customWidth="1"/>
    <col min="6" max="6" width="6.42578125" style="7" customWidth="1"/>
    <col min="7" max="7" width="19.7109375" style="7" hidden="1" customWidth="1"/>
    <col min="8" max="23" width="0" style="7" hidden="1" customWidth="1"/>
    <col min="24" max="24" width="0.140625" style="7" hidden="1" customWidth="1"/>
    <col min="25" max="25" width="10.28515625" style="7" hidden="1" customWidth="1"/>
    <col min="26" max="26" width="0.7109375" style="7" hidden="1" customWidth="1"/>
    <col min="27" max="27" width="7.7109375" style="7" customWidth="1"/>
    <col min="28" max="28" width="10.28515625" style="7" customWidth="1"/>
    <col min="29" max="29" width="9.85546875" style="102" customWidth="1"/>
    <col min="30" max="30" width="11.5703125" style="194" customWidth="1"/>
    <col min="31" max="31" width="6.7109375" style="194" customWidth="1"/>
    <col min="32" max="33" width="9.85546875" style="102" customWidth="1"/>
    <col min="34" max="34" width="9.140625" style="194" customWidth="1"/>
    <col min="35" max="35" width="9.85546875" style="195" customWidth="1"/>
    <col min="36" max="36" width="5.140625" style="196" customWidth="1"/>
    <col min="37" max="37" width="6.85546875" style="195" customWidth="1"/>
    <col min="38" max="38" width="9.5703125" style="7" customWidth="1"/>
    <col min="39" max="39" width="6.5703125" style="7" customWidth="1"/>
    <col min="40" max="40" width="5.5703125" style="196" customWidth="1"/>
    <col min="41" max="41" width="7.7109375" style="7" customWidth="1"/>
    <col min="42" max="42" width="6.140625" style="7" customWidth="1"/>
    <col min="43" max="43" width="7.42578125" style="7" customWidth="1"/>
    <col min="44" max="44" width="6.140625" style="196" customWidth="1"/>
    <col min="45" max="45" width="5.140625" style="7" customWidth="1"/>
    <col min="46" max="46" width="6" style="172" customWidth="1"/>
    <col min="47" max="47" width="7.42578125" style="10" customWidth="1"/>
    <col min="48" max="48" width="18.140625" style="8" customWidth="1"/>
    <col min="49" max="49" width="5.7109375" style="9" customWidth="1"/>
    <col min="50" max="50" width="6.140625" style="10" customWidth="1"/>
    <col min="51" max="51" width="11" style="197" customWidth="1"/>
    <col min="52" max="52" width="8.28515625" style="197" customWidth="1"/>
    <col min="53" max="53" width="9.42578125" style="197" customWidth="1"/>
    <col min="54" max="54" width="16.42578125" style="7" customWidth="1"/>
    <col min="55" max="16384" width="9.140625" style="7"/>
  </cols>
  <sheetData>
    <row r="1" spans="1:54" ht="43.5" customHeight="1" x14ac:dyDescent="0.2">
      <c r="A1" s="13" t="s">
        <v>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4"/>
      <c r="BA1" s="14"/>
    </row>
    <row r="2" spans="1:54" s="15" customFormat="1" x14ac:dyDescent="0.2">
      <c r="AC2" s="16"/>
      <c r="AD2" s="17"/>
      <c r="AE2" s="17"/>
      <c r="AF2" s="16"/>
      <c r="AG2" s="16"/>
      <c r="AH2" s="17"/>
      <c r="AI2" s="18"/>
      <c r="AJ2" s="19"/>
      <c r="AK2" s="18"/>
      <c r="AL2" s="15" t="s">
        <v>60</v>
      </c>
      <c r="AM2" s="15" t="s">
        <v>56</v>
      </c>
      <c r="AN2" s="19"/>
      <c r="AR2" s="19"/>
      <c r="AT2" s="20"/>
      <c r="AU2" s="21"/>
      <c r="AV2" s="22"/>
      <c r="AW2" s="23"/>
      <c r="AX2" s="21"/>
      <c r="AY2" s="24"/>
      <c r="AZ2" s="24"/>
      <c r="BA2" s="24"/>
    </row>
    <row r="3" spans="1:54" ht="46.5" customHeight="1" x14ac:dyDescent="0.2">
      <c r="A3" s="25" t="s">
        <v>0</v>
      </c>
      <c r="B3" s="25" t="s">
        <v>8</v>
      </c>
      <c r="C3" s="26" t="s">
        <v>18</v>
      </c>
      <c r="D3" s="27" t="s">
        <v>12</v>
      </c>
      <c r="E3" s="28"/>
      <c r="F3" s="29"/>
      <c r="G3" s="30" t="s">
        <v>13</v>
      </c>
      <c r="H3" s="31" t="s">
        <v>4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7" t="s">
        <v>47</v>
      </c>
      <c r="Y3" s="28"/>
      <c r="Z3" s="29"/>
      <c r="AA3" s="33" t="s">
        <v>53</v>
      </c>
      <c r="AB3" s="34"/>
      <c r="AC3" s="35" t="s">
        <v>59</v>
      </c>
      <c r="AD3" s="36"/>
      <c r="AE3" s="37"/>
      <c r="AF3" s="38" t="s">
        <v>17</v>
      </c>
      <c r="AG3" s="39"/>
      <c r="AH3" s="39"/>
      <c r="AI3" s="39"/>
      <c r="AJ3" s="40"/>
      <c r="AK3" s="41"/>
      <c r="AL3" s="42" t="s">
        <v>16</v>
      </c>
      <c r="AM3" s="43"/>
      <c r="AN3" s="43"/>
      <c r="AO3" s="44"/>
      <c r="AP3" s="38" t="s">
        <v>49</v>
      </c>
      <c r="AQ3" s="39"/>
      <c r="AR3" s="39"/>
      <c r="AS3" s="39"/>
      <c r="AT3" s="45" t="s">
        <v>48</v>
      </c>
      <c r="AU3" s="45"/>
      <c r="AV3" s="45"/>
      <c r="AW3" s="45"/>
      <c r="AX3" s="45"/>
      <c r="AY3" s="45"/>
      <c r="AZ3" s="46"/>
      <c r="BA3" s="46"/>
      <c r="BB3" s="47"/>
    </row>
    <row r="4" spans="1:54" ht="12.75" customHeight="1" x14ac:dyDescent="0.25">
      <c r="A4" s="48"/>
      <c r="B4" s="48"/>
      <c r="C4" s="49"/>
      <c r="D4" s="30" t="s">
        <v>9</v>
      </c>
      <c r="E4" s="30" t="s">
        <v>41</v>
      </c>
      <c r="F4" s="30" t="s">
        <v>42</v>
      </c>
      <c r="G4" s="30" t="s">
        <v>9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0" t="s">
        <v>44</v>
      </c>
      <c r="Y4" s="30" t="s">
        <v>45</v>
      </c>
      <c r="Z4" s="50" t="s">
        <v>46</v>
      </c>
      <c r="AA4" s="51" t="s">
        <v>50</v>
      </c>
      <c r="AB4" s="52" t="s">
        <v>51</v>
      </c>
      <c r="AC4" s="53" t="s">
        <v>50</v>
      </c>
      <c r="AD4" s="54" t="s">
        <v>51</v>
      </c>
      <c r="AE4" s="55" t="s">
        <v>57</v>
      </c>
      <c r="AF4" s="56" t="s">
        <v>50</v>
      </c>
      <c r="AG4" s="57"/>
      <c r="AH4" s="58" t="s">
        <v>51</v>
      </c>
      <c r="AI4" s="59"/>
      <c r="AJ4" s="60" t="s">
        <v>57</v>
      </c>
      <c r="AK4" s="61"/>
      <c r="AL4" s="62" t="s">
        <v>50</v>
      </c>
      <c r="AM4" s="63"/>
      <c r="AN4" s="60" t="s">
        <v>51</v>
      </c>
      <c r="AO4" s="64"/>
      <c r="AP4" s="62" t="s">
        <v>50</v>
      </c>
      <c r="AQ4" s="63"/>
      <c r="AR4" s="60" t="s">
        <v>51</v>
      </c>
      <c r="AS4" s="65"/>
      <c r="AT4" s="66" t="s">
        <v>50</v>
      </c>
      <c r="AU4" s="66"/>
      <c r="AV4" s="66"/>
      <c r="AW4" s="45" t="s">
        <v>51</v>
      </c>
      <c r="AX4" s="45"/>
      <c r="AY4" s="45"/>
      <c r="AZ4" s="45" t="s">
        <v>58</v>
      </c>
      <c r="BA4" s="67"/>
      <c r="BB4" s="47"/>
    </row>
    <row r="5" spans="1:54" ht="15.75" hidden="1" customHeight="1" x14ac:dyDescent="0.2">
      <c r="A5" s="68"/>
      <c r="B5" s="68"/>
      <c r="C5" s="69" t="s">
        <v>1</v>
      </c>
      <c r="D5" s="70" t="s">
        <v>2</v>
      </c>
      <c r="E5" s="70" t="s">
        <v>2</v>
      </c>
      <c r="F5" s="70" t="s">
        <v>2</v>
      </c>
      <c r="G5" s="70" t="s">
        <v>3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0" t="s">
        <v>3</v>
      </c>
      <c r="Y5" s="30" t="s">
        <v>3</v>
      </c>
      <c r="Z5" s="50" t="s">
        <v>14</v>
      </c>
      <c r="AA5" s="51"/>
      <c r="AB5" s="52"/>
      <c r="AC5" s="53"/>
      <c r="AD5" s="54"/>
      <c r="AE5" s="71"/>
      <c r="AF5" s="53"/>
      <c r="AG5" s="53"/>
      <c r="AH5" s="54"/>
      <c r="AI5" s="72"/>
      <c r="AJ5" s="73"/>
      <c r="AK5" s="72"/>
      <c r="AL5" s="74"/>
      <c r="AM5" s="74"/>
      <c r="AN5" s="75"/>
      <c r="AO5" s="76"/>
      <c r="AP5" s="76"/>
      <c r="AQ5" s="76"/>
      <c r="AR5" s="75"/>
      <c r="AS5" s="77"/>
      <c r="AT5" s="78"/>
      <c r="AU5" s="79"/>
      <c r="AV5" s="80"/>
      <c r="AW5" s="81"/>
      <c r="AX5" s="79"/>
      <c r="AY5" s="82"/>
      <c r="AZ5" s="82"/>
      <c r="BA5" s="82"/>
      <c r="BB5" s="47"/>
    </row>
    <row r="6" spans="1:54" x14ac:dyDescent="0.2">
      <c r="A6" s="83"/>
      <c r="B6" s="83"/>
      <c r="C6" s="83"/>
      <c r="D6" s="83"/>
      <c r="E6" s="83"/>
      <c r="F6" s="83"/>
      <c r="G6" s="83"/>
      <c r="AA6" s="84" t="s">
        <v>2</v>
      </c>
      <c r="AB6" s="84" t="s">
        <v>2</v>
      </c>
      <c r="AC6" s="85" t="s">
        <v>2</v>
      </c>
      <c r="AD6" s="86" t="s">
        <v>2</v>
      </c>
      <c r="AE6" s="87" t="s">
        <v>2</v>
      </c>
      <c r="AF6" s="85" t="s">
        <v>2</v>
      </c>
      <c r="AG6" s="85"/>
      <c r="AH6" s="86" t="s">
        <v>2</v>
      </c>
      <c r="AI6" s="88" t="s">
        <v>14</v>
      </c>
      <c r="AJ6" s="89" t="s">
        <v>2</v>
      </c>
      <c r="AK6" s="88" t="s">
        <v>14</v>
      </c>
      <c r="AL6" s="90" t="s">
        <v>2</v>
      </c>
      <c r="AM6" s="90" t="s">
        <v>14</v>
      </c>
      <c r="AN6" s="89" t="s">
        <v>2</v>
      </c>
      <c r="AO6" s="91" t="s">
        <v>14</v>
      </c>
      <c r="AP6" s="90" t="s">
        <v>2</v>
      </c>
      <c r="AQ6" s="90" t="s">
        <v>14</v>
      </c>
      <c r="AR6" s="90" t="s">
        <v>2</v>
      </c>
      <c r="AS6" s="92" t="s">
        <v>14</v>
      </c>
      <c r="AT6" s="82" t="s">
        <v>2</v>
      </c>
      <c r="AU6" s="93" t="s">
        <v>14</v>
      </c>
      <c r="AV6" s="94" t="s">
        <v>3</v>
      </c>
      <c r="AW6" s="94" t="s">
        <v>2</v>
      </c>
      <c r="AX6" s="93" t="s">
        <v>14</v>
      </c>
      <c r="AY6" s="94" t="s">
        <v>3</v>
      </c>
      <c r="AZ6" s="94" t="s">
        <v>2</v>
      </c>
      <c r="BA6" s="94" t="s">
        <v>3</v>
      </c>
      <c r="BB6" s="47"/>
    </row>
    <row r="7" spans="1:54" x14ac:dyDescent="0.2">
      <c r="A7" s="95">
        <v>1</v>
      </c>
      <c r="B7" s="96" t="s">
        <v>19</v>
      </c>
      <c r="C7" s="97">
        <v>2932.6</v>
      </c>
      <c r="D7" s="98">
        <v>3</v>
      </c>
      <c r="E7" s="98"/>
      <c r="F7" s="98">
        <v>3</v>
      </c>
      <c r="G7" s="99">
        <v>1564600</v>
      </c>
      <c r="X7" s="99">
        <v>2035910.3900000004</v>
      </c>
      <c r="Y7" s="99">
        <v>401162.15000000014</v>
      </c>
      <c r="Z7" s="100">
        <v>19.704312722722538</v>
      </c>
      <c r="AA7" s="101">
        <v>2</v>
      </c>
      <c r="AB7" s="101">
        <v>3</v>
      </c>
      <c r="AC7" s="85">
        <v>2</v>
      </c>
      <c r="AD7" s="86">
        <v>3</v>
      </c>
      <c r="AE7" s="86"/>
      <c r="AF7" s="85">
        <v>2</v>
      </c>
      <c r="AH7" s="86">
        <v>3</v>
      </c>
      <c r="AI7" s="103">
        <f>SUM(AH7/AB7)</f>
        <v>1</v>
      </c>
      <c r="AJ7" s="104"/>
      <c r="AK7" s="103"/>
      <c r="AL7" s="95">
        <v>2</v>
      </c>
      <c r="AM7" s="105">
        <f t="shared" ref="AM7:AM27" si="0">SUM(AL7/AA7)</f>
        <v>1</v>
      </c>
      <c r="AN7" s="106"/>
      <c r="AO7" s="105">
        <f>SUM(AN7/AB7)</f>
        <v>0</v>
      </c>
      <c r="AP7" s="95">
        <v>2</v>
      </c>
      <c r="AQ7" s="105">
        <f t="shared" ref="AQ7:AQ18" si="1">SUM(AP7/AA7)</f>
        <v>1</v>
      </c>
      <c r="AR7" s="106"/>
      <c r="AS7" s="107">
        <f>SUM(AR7/AB7)</f>
        <v>0</v>
      </c>
      <c r="AT7" s="108">
        <v>2</v>
      </c>
      <c r="AU7" s="93">
        <f t="shared" ref="AU7:AU18" si="2">SUM(AT7/AA7)</f>
        <v>1</v>
      </c>
      <c r="AV7" s="82">
        <v>1260338</v>
      </c>
      <c r="AW7" s="94"/>
      <c r="AX7" s="93">
        <f>SUM(AW7/AB7)</f>
        <v>0</v>
      </c>
      <c r="AY7" s="82"/>
      <c r="AZ7" s="82"/>
      <c r="BA7" s="82"/>
      <c r="BB7" s="47"/>
    </row>
    <row r="8" spans="1:54" x14ac:dyDescent="0.2">
      <c r="A8" s="95">
        <v>2</v>
      </c>
      <c r="B8" s="96" t="s">
        <v>20</v>
      </c>
      <c r="C8" s="97">
        <v>4198.6000000000004</v>
      </c>
      <c r="D8" s="98">
        <v>2</v>
      </c>
      <c r="E8" s="98"/>
      <c r="F8" s="98">
        <v>2</v>
      </c>
      <c r="G8" s="99">
        <v>459600</v>
      </c>
      <c r="X8" s="99">
        <v>3398983.0000000009</v>
      </c>
      <c r="Y8" s="99">
        <v>684129.25000000012</v>
      </c>
      <c r="Z8" s="109">
        <v>20.127469010583457</v>
      </c>
      <c r="AA8" s="101">
        <v>1</v>
      </c>
      <c r="AB8" s="101">
        <v>1</v>
      </c>
      <c r="AC8" s="85">
        <v>1</v>
      </c>
      <c r="AD8" s="86">
        <v>1</v>
      </c>
      <c r="AE8" s="86"/>
      <c r="AF8" s="85">
        <v>1</v>
      </c>
      <c r="AG8" s="103">
        <f t="shared" ref="AG8:AG34" si="3">SUM(AF8/AA8)</f>
        <v>1</v>
      </c>
      <c r="AH8" s="86">
        <v>1</v>
      </c>
      <c r="AI8" s="103">
        <f t="shared" ref="AI8:AI34" si="4">SUM(AH8/AB8)</f>
        <v>1</v>
      </c>
      <c r="AJ8" s="104"/>
      <c r="AK8" s="103"/>
      <c r="AL8" s="95">
        <v>1</v>
      </c>
      <c r="AM8" s="105">
        <f t="shared" si="0"/>
        <v>1</v>
      </c>
      <c r="AN8" s="106">
        <v>1</v>
      </c>
      <c r="AO8" s="105">
        <f>SUM(AN8/AB8)</f>
        <v>1</v>
      </c>
      <c r="AP8" s="95">
        <v>1</v>
      </c>
      <c r="AQ8" s="105">
        <f t="shared" si="1"/>
        <v>1</v>
      </c>
      <c r="AR8" s="106"/>
      <c r="AS8" s="107">
        <f>SUM(AR8/AB8)</f>
        <v>0</v>
      </c>
      <c r="AT8" s="108">
        <v>1</v>
      </c>
      <c r="AU8" s="93">
        <f t="shared" si="2"/>
        <v>1</v>
      </c>
      <c r="AV8" s="82">
        <v>442752.52</v>
      </c>
      <c r="AW8" s="94"/>
      <c r="AX8" s="93">
        <f>SUM(AW8/AB8)</f>
        <v>0</v>
      </c>
      <c r="AY8" s="82"/>
      <c r="AZ8" s="82"/>
      <c r="BA8" s="82"/>
      <c r="BB8" s="47"/>
    </row>
    <row r="9" spans="1:54" ht="20.25" customHeight="1" x14ac:dyDescent="0.2">
      <c r="A9" s="95">
        <v>3</v>
      </c>
      <c r="B9" s="96" t="s">
        <v>21</v>
      </c>
      <c r="C9" s="97">
        <v>798.2</v>
      </c>
      <c r="D9" s="98">
        <v>1</v>
      </c>
      <c r="E9" s="98"/>
      <c r="F9" s="98">
        <v>1</v>
      </c>
      <c r="G9" s="99">
        <v>1256700</v>
      </c>
      <c r="X9" s="99">
        <v>981453.83000000007</v>
      </c>
      <c r="Y9" s="99">
        <v>306687.21999999991</v>
      </c>
      <c r="Z9" s="100">
        <v>33.385234459456491</v>
      </c>
      <c r="AA9" s="101">
        <v>1</v>
      </c>
      <c r="AB9" s="101">
        <v>0</v>
      </c>
      <c r="AC9" s="85">
        <v>1</v>
      </c>
      <c r="AD9" s="86"/>
      <c r="AE9" s="86"/>
      <c r="AF9" s="85">
        <v>1</v>
      </c>
      <c r="AG9" s="103">
        <f t="shared" si="3"/>
        <v>1</v>
      </c>
      <c r="AH9" s="86"/>
      <c r="AI9" s="103"/>
      <c r="AJ9" s="104"/>
      <c r="AK9" s="103"/>
      <c r="AL9" s="95">
        <v>1</v>
      </c>
      <c r="AM9" s="105">
        <f t="shared" si="0"/>
        <v>1</v>
      </c>
      <c r="AN9" s="106"/>
      <c r="AO9" s="110"/>
      <c r="AP9" s="95">
        <v>1</v>
      </c>
      <c r="AQ9" s="105">
        <f t="shared" si="1"/>
        <v>1</v>
      </c>
      <c r="AR9" s="106"/>
      <c r="AS9" s="111"/>
      <c r="AT9" s="108">
        <v>1</v>
      </c>
      <c r="AU9" s="93">
        <f t="shared" si="2"/>
        <v>1</v>
      </c>
      <c r="AV9" s="82">
        <v>1100120.76</v>
      </c>
      <c r="AW9" s="94"/>
      <c r="AX9" s="93"/>
      <c r="AY9" s="82"/>
      <c r="AZ9" s="82"/>
      <c r="BA9" s="112"/>
      <c r="BB9" s="47"/>
    </row>
    <row r="10" spans="1:54" x14ac:dyDescent="0.2">
      <c r="A10" s="95">
        <v>4</v>
      </c>
      <c r="B10" s="96" t="s">
        <v>22</v>
      </c>
      <c r="C10" s="97">
        <v>27455.1</v>
      </c>
      <c r="D10" s="98">
        <v>17</v>
      </c>
      <c r="E10" s="98">
        <v>3</v>
      </c>
      <c r="F10" s="98">
        <v>14</v>
      </c>
      <c r="G10" s="99">
        <v>11290000</v>
      </c>
      <c r="X10" s="99">
        <v>22773307.70999999</v>
      </c>
      <c r="Y10" s="99">
        <v>5796841.6600000011</v>
      </c>
      <c r="Z10" s="100">
        <v>25.454544126036417</v>
      </c>
      <c r="AA10" s="101">
        <v>13</v>
      </c>
      <c r="AB10" s="101">
        <v>12</v>
      </c>
      <c r="AC10" s="85">
        <v>13</v>
      </c>
      <c r="AD10" s="86">
        <v>11</v>
      </c>
      <c r="AE10" s="86"/>
      <c r="AF10" s="85">
        <v>13</v>
      </c>
      <c r="AG10" s="103">
        <f t="shared" si="3"/>
        <v>1</v>
      </c>
      <c r="AH10" s="86">
        <v>11</v>
      </c>
      <c r="AI10" s="103">
        <f t="shared" si="4"/>
        <v>0.91666666666666663</v>
      </c>
      <c r="AJ10" s="104"/>
      <c r="AK10" s="103"/>
      <c r="AL10" s="95">
        <v>11</v>
      </c>
      <c r="AM10" s="105">
        <f t="shared" si="0"/>
        <v>0.84615384615384615</v>
      </c>
      <c r="AN10" s="106">
        <v>11</v>
      </c>
      <c r="AO10" s="105">
        <f t="shared" ref="AO10:AO18" si="5">SUM(AN10/AB10)</f>
        <v>0.91666666666666663</v>
      </c>
      <c r="AP10" s="95">
        <v>11</v>
      </c>
      <c r="AQ10" s="105">
        <f t="shared" si="1"/>
        <v>0.84615384615384615</v>
      </c>
      <c r="AR10" s="106">
        <v>11</v>
      </c>
      <c r="AS10" s="107">
        <f>SUM(AR10/AB10)</f>
        <v>0.91666666666666663</v>
      </c>
      <c r="AT10" s="108">
        <v>11</v>
      </c>
      <c r="AU10" s="93">
        <f t="shared" si="2"/>
        <v>0.84615384615384615</v>
      </c>
      <c r="AV10" s="113">
        <v>8178316.5299999993</v>
      </c>
      <c r="AW10" s="82">
        <v>10</v>
      </c>
      <c r="AX10" s="93">
        <f t="shared" ref="AX10:AX18" si="6">SUM(AW10/AB10)</f>
        <v>0.83333333333333337</v>
      </c>
      <c r="AY10" s="82">
        <v>1938658.75</v>
      </c>
      <c r="AZ10" s="82">
        <v>10</v>
      </c>
      <c r="BA10" s="82">
        <v>41000</v>
      </c>
      <c r="BB10" s="47"/>
    </row>
    <row r="11" spans="1:54" s="119" customFormat="1" x14ac:dyDescent="0.2">
      <c r="A11" s="114">
        <v>5</v>
      </c>
      <c r="B11" s="115" t="s">
        <v>23</v>
      </c>
      <c r="C11" s="116">
        <v>25410.639999999999</v>
      </c>
      <c r="D11" s="117">
        <v>37</v>
      </c>
      <c r="E11" s="117">
        <v>1</v>
      </c>
      <c r="F11" s="117">
        <v>36</v>
      </c>
      <c r="G11" s="118">
        <v>18221630</v>
      </c>
      <c r="X11" s="118">
        <v>25514121.780000009</v>
      </c>
      <c r="Y11" s="118">
        <v>6987617.0100000016</v>
      </c>
      <c r="Z11" s="120">
        <v>27.387252715386229</v>
      </c>
      <c r="AA11" s="121">
        <v>33</v>
      </c>
      <c r="AB11" s="121">
        <v>19</v>
      </c>
      <c r="AC11" s="85">
        <v>29</v>
      </c>
      <c r="AD11" s="86">
        <v>5</v>
      </c>
      <c r="AE11" s="86"/>
      <c r="AF11" s="85">
        <v>29</v>
      </c>
      <c r="AG11" s="103">
        <f t="shared" si="3"/>
        <v>0.87878787878787878</v>
      </c>
      <c r="AH11" s="86">
        <v>0</v>
      </c>
      <c r="AI11" s="103">
        <f t="shared" si="4"/>
        <v>0</v>
      </c>
      <c r="AJ11" s="122"/>
      <c r="AK11" s="123"/>
      <c r="AL11" s="114">
        <v>26</v>
      </c>
      <c r="AM11" s="124">
        <f t="shared" si="0"/>
        <v>0.78787878787878785</v>
      </c>
      <c r="AN11" s="125"/>
      <c r="AO11" s="124">
        <f t="shared" si="5"/>
        <v>0</v>
      </c>
      <c r="AP11" s="114">
        <v>26</v>
      </c>
      <c r="AQ11" s="124">
        <f t="shared" si="1"/>
        <v>0.78787878787878785</v>
      </c>
      <c r="AR11" s="125"/>
      <c r="AS11" s="126">
        <f>SUM(AR11/AB11)</f>
        <v>0</v>
      </c>
      <c r="AT11" s="108">
        <v>22</v>
      </c>
      <c r="AU11" s="127">
        <f t="shared" si="2"/>
        <v>0.66666666666666663</v>
      </c>
      <c r="AV11" s="128">
        <v>11793412.77</v>
      </c>
      <c r="AW11" s="129"/>
      <c r="AX11" s="93">
        <f t="shared" si="6"/>
        <v>0</v>
      </c>
      <c r="AY11" s="82"/>
      <c r="AZ11" s="82"/>
      <c r="BA11" s="130"/>
      <c r="BB11" s="131"/>
    </row>
    <row r="12" spans="1:54" x14ac:dyDescent="0.2">
      <c r="A12" s="95">
        <v>6</v>
      </c>
      <c r="B12" s="96" t="s">
        <v>5</v>
      </c>
      <c r="C12" s="97">
        <v>115218.54</v>
      </c>
      <c r="D12" s="98">
        <v>26</v>
      </c>
      <c r="E12" s="98">
        <v>1</v>
      </c>
      <c r="F12" s="98">
        <v>25</v>
      </c>
      <c r="G12" s="99">
        <v>19090866</v>
      </c>
      <c r="X12" s="99">
        <v>113944445.69000001</v>
      </c>
      <c r="Y12" s="99">
        <v>37040494.140000015</v>
      </c>
      <c r="Z12" s="100">
        <v>32.507503034218331</v>
      </c>
      <c r="AA12" s="101">
        <v>15</v>
      </c>
      <c r="AB12" s="101">
        <v>30</v>
      </c>
      <c r="AC12" s="85">
        <v>15</v>
      </c>
      <c r="AD12" s="86">
        <v>30</v>
      </c>
      <c r="AE12" s="86"/>
      <c r="AF12" s="85">
        <v>13</v>
      </c>
      <c r="AG12" s="103">
        <f t="shared" si="3"/>
        <v>0.8666666666666667</v>
      </c>
      <c r="AH12" s="86">
        <v>28</v>
      </c>
      <c r="AI12" s="103">
        <f t="shared" si="4"/>
        <v>0.93333333333333335</v>
      </c>
      <c r="AJ12" s="104"/>
      <c r="AK12" s="103"/>
      <c r="AL12" s="95">
        <v>13</v>
      </c>
      <c r="AM12" s="105">
        <f t="shared" si="0"/>
        <v>0.8666666666666667</v>
      </c>
      <c r="AN12" s="106">
        <v>24</v>
      </c>
      <c r="AO12" s="105">
        <f t="shared" si="5"/>
        <v>0.8</v>
      </c>
      <c r="AP12" s="95">
        <v>13</v>
      </c>
      <c r="AQ12" s="105">
        <f t="shared" si="1"/>
        <v>0.8666666666666667</v>
      </c>
      <c r="AR12" s="106">
        <v>24</v>
      </c>
      <c r="AS12" s="107">
        <f>SUM(AR12/AB12)</f>
        <v>0.8</v>
      </c>
      <c r="AT12" s="108">
        <v>13</v>
      </c>
      <c r="AU12" s="93">
        <f t="shared" si="2"/>
        <v>0.8666666666666667</v>
      </c>
      <c r="AV12" s="132">
        <v>13786893.52</v>
      </c>
      <c r="AW12" s="82">
        <v>24</v>
      </c>
      <c r="AX12" s="93">
        <f t="shared" si="6"/>
        <v>0.8</v>
      </c>
      <c r="AY12" s="82">
        <v>4250220.91</v>
      </c>
      <c r="AZ12" s="82"/>
      <c r="BA12" s="133"/>
      <c r="BB12" s="47"/>
    </row>
    <row r="13" spans="1:54" x14ac:dyDescent="0.2">
      <c r="A13" s="95">
        <v>7</v>
      </c>
      <c r="B13" s="96" t="s">
        <v>6</v>
      </c>
      <c r="C13" s="97">
        <v>2721.6</v>
      </c>
      <c r="D13" s="98">
        <v>2</v>
      </c>
      <c r="E13" s="98"/>
      <c r="F13" s="98">
        <v>2</v>
      </c>
      <c r="G13" s="99">
        <v>2986615</v>
      </c>
      <c r="X13" s="99">
        <v>8060076.6899999985</v>
      </c>
      <c r="Y13" s="99">
        <v>4075396.9999999991</v>
      </c>
      <c r="Z13" s="100">
        <v>50.562757114411525</v>
      </c>
      <c r="AA13" s="101">
        <v>1</v>
      </c>
      <c r="AB13" s="101">
        <v>2</v>
      </c>
      <c r="AC13" s="85">
        <v>1</v>
      </c>
      <c r="AD13" s="86"/>
      <c r="AE13" s="86">
        <v>2</v>
      </c>
      <c r="AF13" s="85">
        <v>1</v>
      </c>
      <c r="AG13" s="103">
        <f t="shared" si="3"/>
        <v>1</v>
      </c>
      <c r="AH13" s="86"/>
      <c r="AI13" s="103">
        <f t="shared" si="4"/>
        <v>0</v>
      </c>
      <c r="AJ13" s="104">
        <v>1</v>
      </c>
      <c r="AK13" s="103">
        <f>SUM(AJ13/AE13)</f>
        <v>0.5</v>
      </c>
      <c r="AL13" s="95">
        <v>1</v>
      </c>
      <c r="AM13" s="105">
        <f t="shared" si="0"/>
        <v>1</v>
      </c>
      <c r="AN13" s="106"/>
      <c r="AO13" s="105">
        <f t="shared" si="5"/>
        <v>0</v>
      </c>
      <c r="AP13" s="95">
        <v>1</v>
      </c>
      <c r="AQ13" s="105">
        <f t="shared" si="1"/>
        <v>1</v>
      </c>
      <c r="AR13" s="106"/>
      <c r="AS13" s="107"/>
      <c r="AT13" s="108">
        <v>1</v>
      </c>
      <c r="AU13" s="93">
        <f t="shared" si="2"/>
        <v>1</v>
      </c>
      <c r="AV13" s="82">
        <v>1006103.4</v>
      </c>
      <c r="AW13" s="82"/>
      <c r="AX13" s="93">
        <f t="shared" si="6"/>
        <v>0</v>
      </c>
      <c r="AY13" s="82"/>
      <c r="AZ13" s="82"/>
      <c r="BA13" s="112"/>
      <c r="BB13" s="47"/>
    </row>
    <row r="14" spans="1:54" x14ac:dyDescent="0.2">
      <c r="A14" s="95">
        <v>8</v>
      </c>
      <c r="B14" s="96" t="s">
        <v>7</v>
      </c>
      <c r="C14" s="97">
        <v>11877</v>
      </c>
      <c r="D14" s="98">
        <v>9</v>
      </c>
      <c r="E14" s="98"/>
      <c r="F14" s="98">
        <v>9</v>
      </c>
      <c r="G14" s="99">
        <v>8117190</v>
      </c>
      <c r="X14" s="99">
        <v>9111861.8200000059</v>
      </c>
      <c r="Y14" s="99">
        <v>3498767.0599999991</v>
      </c>
      <c r="Z14" s="100">
        <v>38.4</v>
      </c>
      <c r="AA14" s="101">
        <v>6</v>
      </c>
      <c r="AB14" s="101">
        <v>7</v>
      </c>
      <c r="AC14" s="85">
        <v>5</v>
      </c>
      <c r="AD14" s="86"/>
      <c r="AE14" s="86"/>
      <c r="AF14" s="85">
        <v>5</v>
      </c>
      <c r="AG14" s="103">
        <f t="shared" si="3"/>
        <v>0.83333333333333337</v>
      </c>
      <c r="AH14" s="86"/>
      <c r="AI14" s="103">
        <f t="shared" si="4"/>
        <v>0</v>
      </c>
      <c r="AJ14" s="104"/>
      <c r="AK14" s="103"/>
      <c r="AL14" s="95">
        <v>5</v>
      </c>
      <c r="AM14" s="105">
        <f t="shared" si="0"/>
        <v>0.83333333333333337</v>
      </c>
      <c r="AN14" s="106"/>
      <c r="AO14" s="105">
        <f t="shared" si="5"/>
        <v>0</v>
      </c>
      <c r="AP14" s="95">
        <v>5</v>
      </c>
      <c r="AQ14" s="105">
        <f t="shared" si="1"/>
        <v>0.83333333333333337</v>
      </c>
      <c r="AR14" s="106"/>
      <c r="AS14" s="107"/>
      <c r="AT14" s="108">
        <v>5</v>
      </c>
      <c r="AU14" s="93">
        <f t="shared" si="2"/>
        <v>0.83333333333333337</v>
      </c>
      <c r="AV14" s="82">
        <v>5216209</v>
      </c>
      <c r="AW14" s="82"/>
      <c r="AX14" s="93">
        <f t="shared" si="6"/>
        <v>0</v>
      </c>
      <c r="AY14" s="82"/>
      <c r="AZ14" s="82"/>
      <c r="BA14" s="112"/>
      <c r="BB14" s="47"/>
    </row>
    <row r="15" spans="1:54" s="119" customFormat="1" x14ac:dyDescent="0.2">
      <c r="A15" s="114">
        <v>9</v>
      </c>
      <c r="B15" s="115" t="s">
        <v>10</v>
      </c>
      <c r="C15" s="116">
        <v>410655.12</v>
      </c>
      <c r="D15" s="117">
        <v>458</v>
      </c>
      <c r="E15" s="117">
        <v>20</v>
      </c>
      <c r="F15" s="117">
        <v>438</v>
      </c>
      <c r="G15" s="118">
        <v>229787814.22999999</v>
      </c>
      <c r="X15" s="118">
        <v>229334355.79999983</v>
      </c>
      <c r="Y15" s="118">
        <v>83866523.379999965</v>
      </c>
      <c r="Z15" s="120">
        <v>36.57</v>
      </c>
      <c r="AA15" s="121">
        <v>421</v>
      </c>
      <c r="AB15" s="121">
        <v>349</v>
      </c>
      <c r="AC15" s="85">
        <v>322</v>
      </c>
      <c r="AD15" s="86">
        <v>157</v>
      </c>
      <c r="AE15" s="86"/>
      <c r="AF15" s="85">
        <v>322</v>
      </c>
      <c r="AG15" s="103">
        <f t="shared" si="3"/>
        <v>0.76484560570071258</v>
      </c>
      <c r="AH15" s="86">
        <v>157</v>
      </c>
      <c r="AI15" s="103">
        <f t="shared" si="4"/>
        <v>0.44985673352435529</v>
      </c>
      <c r="AJ15" s="122"/>
      <c r="AK15" s="123"/>
      <c r="AL15" s="114">
        <v>294</v>
      </c>
      <c r="AM15" s="124">
        <f t="shared" si="0"/>
        <v>0.69833729216152018</v>
      </c>
      <c r="AN15" s="125">
        <v>24</v>
      </c>
      <c r="AO15" s="124">
        <f t="shared" si="5"/>
        <v>6.8767908309455589E-2</v>
      </c>
      <c r="AP15" s="114">
        <v>215</v>
      </c>
      <c r="AQ15" s="124">
        <f t="shared" si="1"/>
        <v>0.5106888361045131</v>
      </c>
      <c r="AR15" s="125">
        <v>21</v>
      </c>
      <c r="AS15" s="126">
        <f>SUM(AR15/AB15)</f>
        <v>6.0171919770773637E-2</v>
      </c>
      <c r="AT15" s="108">
        <v>198</v>
      </c>
      <c r="AU15" s="93">
        <f t="shared" si="2"/>
        <v>0.47030878859857483</v>
      </c>
      <c r="AV15" s="130">
        <v>111549429.43999995</v>
      </c>
      <c r="AW15" s="82">
        <v>20</v>
      </c>
      <c r="AX15" s="93">
        <f t="shared" si="6"/>
        <v>5.730659025787966E-2</v>
      </c>
      <c r="AY15" s="134">
        <v>3621369</v>
      </c>
      <c r="AZ15" s="82">
        <v>17</v>
      </c>
      <c r="BA15" s="112">
        <v>56874.62</v>
      </c>
      <c r="BB15" s="131"/>
    </row>
    <row r="16" spans="1:54" ht="22.5" x14ac:dyDescent="0.2">
      <c r="A16" s="135">
        <v>10</v>
      </c>
      <c r="B16" s="136" t="s">
        <v>11</v>
      </c>
      <c r="C16" s="137">
        <v>2885.3</v>
      </c>
      <c r="D16" s="138">
        <v>3</v>
      </c>
      <c r="E16" s="138"/>
      <c r="F16" s="138">
        <v>3</v>
      </c>
      <c r="G16" s="139">
        <v>1109465</v>
      </c>
      <c r="X16" s="139">
        <v>4485453.5</v>
      </c>
      <c r="Y16" s="139">
        <v>2187697.6799999992</v>
      </c>
      <c r="Z16" s="140">
        <v>48.77</v>
      </c>
      <c r="AA16" s="141">
        <v>1</v>
      </c>
      <c r="AB16" s="141">
        <v>5</v>
      </c>
      <c r="AC16" s="142">
        <v>1</v>
      </c>
      <c r="AD16" s="143">
        <v>5</v>
      </c>
      <c r="AE16" s="143"/>
      <c r="AF16" s="142">
        <v>1</v>
      </c>
      <c r="AG16" s="103">
        <f t="shared" si="3"/>
        <v>1</v>
      </c>
      <c r="AH16" s="143">
        <v>5</v>
      </c>
      <c r="AI16" s="103">
        <f t="shared" si="4"/>
        <v>1</v>
      </c>
      <c r="AJ16" s="144"/>
      <c r="AK16" s="145"/>
      <c r="AL16" s="135">
        <v>1</v>
      </c>
      <c r="AM16" s="105">
        <f t="shared" si="0"/>
        <v>1</v>
      </c>
      <c r="AN16" s="146"/>
      <c r="AO16" s="105">
        <f t="shared" si="5"/>
        <v>0</v>
      </c>
      <c r="AP16" s="135">
        <v>1</v>
      </c>
      <c r="AQ16" s="105">
        <f t="shared" si="1"/>
        <v>1</v>
      </c>
      <c r="AR16" s="146"/>
      <c r="AS16" s="107">
        <f>SUM(AR16/AB16)</f>
        <v>0</v>
      </c>
      <c r="AT16" s="108">
        <v>1</v>
      </c>
      <c r="AU16" s="93">
        <f t="shared" si="2"/>
        <v>1</v>
      </c>
      <c r="AV16" s="128">
        <v>869714.28</v>
      </c>
      <c r="AW16" s="82"/>
      <c r="AX16" s="93">
        <f t="shared" si="6"/>
        <v>0</v>
      </c>
      <c r="AY16" s="128"/>
      <c r="AZ16" s="82"/>
      <c r="BA16" s="112"/>
      <c r="BB16" s="47"/>
    </row>
    <row r="17" spans="1:54" s="147" customFormat="1" x14ac:dyDescent="0.2">
      <c r="A17" s="95">
        <v>11</v>
      </c>
      <c r="B17" s="96" t="s">
        <v>24</v>
      </c>
      <c r="C17" s="97">
        <v>3839.7</v>
      </c>
      <c r="D17" s="98">
        <v>5</v>
      </c>
      <c r="E17" s="98"/>
      <c r="F17" s="98">
        <v>5</v>
      </c>
      <c r="G17" s="99">
        <v>4226578</v>
      </c>
      <c r="X17" s="99">
        <v>6612267.2299999986</v>
      </c>
      <c r="Y17" s="99">
        <v>1573752.9499999995</v>
      </c>
      <c r="Z17" s="100">
        <v>23.800504354389197</v>
      </c>
      <c r="AA17" s="101">
        <v>5</v>
      </c>
      <c r="AB17" s="101">
        <v>4</v>
      </c>
      <c r="AC17" s="85">
        <v>5</v>
      </c>
      <c r="AD17" s="86"/>
      <c r="AE17" s="86"/>
      <c r="AF17" s="85">
        <v>5</v>
      </c>
      <c r="AG17" s="103">
        <f t="shared" si="3"/>
        <v>1</v>
      </c>
      <c r="AH17" s="86"/>
      <c r="AI17" s="103">
        <f t="shared" si="4"/>
        <v>0</v>
      </c>
      <c r="AJ17" s="104"/>
      <c r="AK17" s="103"/>
      <c r="AL17" s="95">
        <v>5</v>
      </c>
      <c r="AM17" s="105">
        <f t="shared" si="0"/>
        <v>1</v>
      </c>
      <c r="AN17" s="106"/>
      <c r="AO17" s="105">
        <f t="shared" si="5"/>
        <v>0</v>
      </c>
      <c r="AP17" s="95">
        <v>5</v>
      </c>
      <c r="AQ17" s="105">
        <f t="shared" si="1"/>
        <v>1</v>
      </c>
      <c r="AR17" s="148"/>
      <c r="AS17" s="107"/>
      <c r="AT17" s="108">
        <v>5</v>
      </c>
      <c r="AU17" s="93">
        <f t="shared" si="2"/>
        <v>1</v>
      </c>
      <c r="AV17" s="82">
        <v>4828314.8099999996</v>
      </c>
      <c r="AW17" s="82"/>
      <c r="AX17" s="93">
        <f t="shared" si="6"/>
        <v>0</v>
      </c>
      <c r="AY17" s="82"/>
      <c r="AZ17" s="82"/>
      <c r="BA17" s="149"/>
      <c r="BB17" s="47"/>
    </row>
    <row r="18" spans="1:54" x14ac:dyDescent="0.2">
      <c r="A18" s="91">
        <v>12</v>
      </c>
      <c r="B18" s="150" t="s">
        <v>25</v>
      </c>
      <c r="C18" s="151">
        <v>435.4</v>
      </c>
      <c r="D18" s="152">
        <v>1</v>
      </c>
      <c r="E18" s="152"/>
      <c r="F18" s="152">
        <v>1</v>
      </c>
      <c r="G18" s="153">
        <v>330256.92</v>
      </c>
      <c r="X18" s="153">
        <v>1210068.3900000001</v>
      </c>
      <c r="Y18" s="153">
        <v>45896.160000000003</v>
      </c>
      <c r="Z18" s="154">
        <v>3.7928566996118294</v>
      </c>
      <c r="AA18" s="155">
        <v>1</v>
      </c>
      <c r="AB18" s="155">
        <v>1</v>
      </c>
      <c r="AC18" s="156">
        <v>1</v>
      </c>
      <c r="AD18" s="87"/>
      <c r="AE18" s="87"/>
      <c r="AF18" s="156">
        <v>1</v>
      </c>
      <c r="AG18" s="103">
        <f t="shared" si="3"/>
        <v>1</v>
      </c>
      <c r="AH18" s="87"/>
      <c r="AI18" s="103">
        <f t="shared" si="4"/>
        <v>0</v>
      </c>
      <c r="AJ18" s="157"/>
      <c r="AK18" s="158"/>
      <c r="AL18" s="91">
        <v>1</v>
      </c>
      <c r="AM18" s="105">
        <f t="shared" si="0"/>
        <v>1</v>
      </c>
      <c r="AN18" s="159"/>
      <c r="AO18" s="105">
        <f t="shared" si="5"/>
        <v>0</v>
      </c>
      <c r="AP18" s="91">
        <v>1</v>
      </c>
      <c r="AQ18" s="105">
        <f t="shared" si="1"/>
        <v>1</v>
      </c>
      <c r="AR18" s="159"/>
      <c r="AS18" s="107"/>
      <c r="AT18" s="108">
        <v>1</v>
      </c>
      <c r="AU18" s="93">
        <f t="shared" si="2"/>
        <v>1</v>
      </c>
      <c r="AV18" s="82">
        <v>567410.07999999996</v>
      </c>
      <c r="AW18" s="82"/>
      <c r="AX18" s="93">
        <f t="shared" si="6"/>
        <v>0</v>
      </c>
      <c r="AY18" s="82"/>
      <c r="AZ18" s="82"/>
      <c r="BA18" s="112"/>
      <c r="BB18" s="47"/>
    </row>
    <row r="19" spans="1:54" x14ac:dyDescent="0.2">
      <c r="A19" s="95">
        <v>13</v>
      </c>
      <c r="B19" s="96" t="s">
        <v>26</v>
      </c>
      <c r="C19" s="97">
        <v>3515.9</v>
      </c>
      <c r="D19" s="98">
        <v>4</v>
      </c>
      <c r="E19" s="98"/>
      <c r="F19" s="98">
        <v>4</v>
      </c>
      <c r="G19" s="99">
        <v>2069200</v>
      </c>
      <c r="X19" s="99">
        <v>3467241.810000001</v>
      </c>
      <c r="Y19" s="99">
        <v>469423.6399999999</v>
      </c>
      <c r="Z19" s="100">
        <v>13.54</v>
      </c>
      <c r="AA19" s="101">
        <v>4</v>
      </c>
      <c r="AB19" s="101">
        <v>0</v>
      </c>
      <c r="AC19" s="85">
        <v>0</v>
      </c>
      <c r="AD19" s="86"/>
      <c r="AE19" s="86"/>
      <c r="AF19" s="85">
        <v>0</v>
      </c>
      <c r="AG19" s="103">
        <f t="shared" si="3"/>
        <v>0</v>
      </c>
      <c r="AH19" s="86"/>
      <c r="AI19" s="103"/>
      <c r="AJ19" s="106"/>
      <c r="AK19" s="110"/>
      <c r="AL19" s="95"/>
      <c r="AM19" s="105">
        <f t="shared" si="0"/>
        <v>0</v>
      </c>
      <c r="AN19" s="106"/>
      <c r="AO19" s="110"/>
      <c r="AP19" s="95"/>
      <c r="AQ19" s="105"/>
      <c r="AR19" s="106"/>
      <c r="AS19" s="111"/>
      <c r="AT19" s="108"/>
      <c r="AU19" s="93"/>
      <c r="AV19" s="82"/>
      <c r="AW19" s="82"/>
      <c r="AX19" s="93"/>
      <c r="AY19" s="82"/>
      <c r="AZ19" s="82"/>
      <c r="BA19" s="112"/>
    </row>
    <row r="20" spans="1:54" x14ac:dyDescent="0.2">
      <c r="A20" s="95">
        <v>14</v>
      </c>
      <c r="B20" s="96" t="s">
        <v>27</v>
      </c>
      <c r="C20" s="97">
        <v>6973.5</v>
      </c>
      <c r="D20" s="98">
        <v>10</v>
      </c>
      <c r="E20" s="98"/>
      <c r="F20" s="98">
        <v>10</v>
      </c>
      <c r="G20" s="99">
        <v>5554139</v>
      </c>
      <c r="X20" s="99">
        <v>8883149.6399999969</v>
      </c>
      <c r="Y20" s="99">
        <v>1483277.0999999999</v>
      </c>
      <c r="Z20" s="100">
        <v>16.7</v>
      </c>
      <c r="AA20" s="101">
        <v>7</v>
      </c>
      <c r="AB20" s="101">
        <v>8</v>
      </c>
      <c r="AC20" s="85">
        <v>7</v>
      </c>
      <c r="AD20" s="86">
        <v>6</v>
      </c>
      <c r="AE20" s="86"/>
      <c r="AF20" s="85">
        <v>7</v>
      </c>
      <c r="AG20" s="103">
        <f t="shared" si="3"/>
        <v>1</v>
      </c>
      <c r="AH20" s="86">
        <v>6</v>
      </c>
      <c r="AI20" s="103">
        <f t="shared" si="4"/>
        <v>0.75</v>
      </c>
      <c r="AJ20" s="104"/>
      <c r="AK20" s="103"/>
      <c r="AL20" s="95">
        <v>7</v>
      </c>
      <c r="AM20" s="105">
        <f t="shared" si="0"/>
        <v>1</v>
      </c>
      <c r="AN20" s="106">
        <v>6</v>
      </c>
      <c r="AO20" s="105">
        <f>SUM(AN20/AB20)</f>
        <v>0.75</v>
      </c>
      <c r="AP20" s="95">
        <v>7</v>
      </c>
      <c r="AQ20" s="105">
        <f>SUM(AP20/AA20)</f>
        <v>1</v>
      </c>
      <c r="AR20" s="106">
        <v>6</v>
      </c>
      <c r="AS20" s="107">
        <f>SUM(AR20/AB20)</f>
        <v>0.75</v>
      </c>
      <c r="AT20" s="108">
        <v>7</v>
      </c>
      <c r="AU20" s="93">
        <f>SUM(AT20/AA20)</f>
        <v>1</v>
      </c>
      <c r="AV20" s="82">
        <v>5577858.5499999998</v>
      </c>
      <c r="AW20" s="82"/>
      <c r="AX20" s="93">
        <f>SUM(AW20/AB20)</f>
        <v>0</v>
      </c>
      <c r="AY20" s="82"/>
      <c r="AZ20" s="82"/>
      <c r="BA20" s="112"/>
    </row>
    <row r="21" spans="1:54" x14ac:dyDescent="0.2">
      <c r="A21" s="95">
        <v>15</v>
      </c>
      <c r="B21" s="96" t="s">
        <v>28</v>
      </c>
      <c r="C21" s="97">
        <v>6844.4</v>
      </c>
      <c r="D21" s="98">
        <v>6</v>
      </c>
      <c r="E21" s="98"/>
      <c r="F21" s="98">
        <v>6</v>
      </c>
      <c r="G21" s="99">
        <v>2010677</v>
      </c>
      <c r="X21" s="99">
        <v>5064546.4699999969</v>
      </c>
      <c r="Y21" s="99">
        <v>961053.57999999938</v>
      </c>
      <c r="Z21" s="100">
        <v>18.98</v>
      </c>
      <c r="AA21" s="101">
        <v>3</v>
      </c>
      <c r="AB21" s="101">
        <v>3</v>
      </c>
      <c r="AC21" s="84">
        <v>3</v>
      </c>
      <c r="AD21" s="160">
        <v>2</v>
      </c>
      <c r="AE21" s="160"/>
      <c r="AF21" s="84">
        <v>3</v>
      </c>
      <c r="AG21" s="103">
        <f t="shared" si="3"/>
        <v>1</v>
      </c>
      <c r="AH21" s="160">
        <v>2</v>
      </c>
      <c r="AI21" s="103">
        <f t="shared" si="4"/>
        <v>0.66666666666666663</v>
      </c>
      <c r="AJ21" s="104"/>
      <c r="AK21" s="103"/>
      <c r="AL21" s="95">
        <v>3</v>
      </c>
      <c r="AM21" s="105">
        <f t="shared" si="0"/>
        <v>1</v>
      </c>
      <c r="AN21" s="106"/>
      <c r="AO21" s="105">
        <f>SUM(AN21/AB21)</f>
        <v>0</v>
      </c>
      <c r="AP21" s="95">
        <v>3</v>
      </c>
      <c r="AQ21" s="105">
        <f>SUM(AP21/AA21)</f>
        <v>1</v>
      </c>
      <c r="AR21" s="106"/>
      <c r="AS21" s="107">
        <f>SUM(AR21/AB21)</f>
        <v>0</v>
      </c>
      <c r="AT21" s="108">
        <v>3</v>
      </c>
      <c r="AU21" s="93">
        <f>SUM(AT21/AA21)</f>
        <v>1</v>
      </c>
      <c r="AV21" s="82">
        <v>1833037.96</v>
      </c>
      <c r="AW21" s="82"/>
      <c r="AX21" s="93">
        <f>SUM(AW21/AB21)</f>
        <v>0</v>
      </c>
      <c r="AY21" s="128"/>
      <c r="AZ21" s="82"/>
      <c r="BA21" s="82"/>
    </row>
    <row r="22" spans="1:54" ht="22.5" x14ac:dyDescent="0.2">
      <c r="A22" s="95">
        <v>16</v>
      </c>
      <c r="B22" s="96" t="s">
        <v>29</v>
      </c>
      <c r="C22" s="97">
        <v>1256</v>
      </c>
      <c r="D22" s="98">
        <v>3</v>
      </c>
      <c r="E22" s="98"/>
      <c r="F22" s="98">
        <v>3</v>
      </c>
      <c r="G22" s="99">
        <v>733212</v>
      </c>
      <c r="X22" s="99">
        <v>863593.55000000016</v>
      </c>
      <c r="Y22" s="99">
        <v>346590.75999999995</v>
      </c>
      <c r="Z22" s="100">
        <v>40.130000000000003</v>
      </c>
      <c r="AA22" s="101">
        <v>2</v>
      </c>
      <c r="AB22" s="101">
        <v>1</v>
      </c>
      <c r="AC22" s="85">
        <v>2</v>
      </c>
      <c r="AD22" s="86"/>
      <c r="AE22" s="86"/>
      <c r="AF22" s="85">
        <v>2</v>
      </c>
      <c r="AG22" s="103">
        <f t="shared" si="3"/>
        <v>1</v>
      </c>
      <c r="AH22" s="86"/>
      <c r="AI22" s="103">
        <f t="shared" si="4"/>
        <v>0</v>
      </c>
      <c r="AJ22" s="104"/>
      <c r="AK22" s="103"/>
      <c r="AL22" s="95">
        <v>2</v>
      </c>
      <c r="AM22" s="105">
        <f t="shared" si="0"/>
        <v>1</v>
      </c>
      <c r="AN22" s="106"/>
      <c r="AO22" s="105">
        <f>SUM(AN22/AB22)</f>
        <v>0</v>
      </c>
      <c r="AP22" s="95">
        <v>2</v>
      </c>
      <c r="AQ22" s="105">
        <f>SUM(AP22/AA22)</f>
        <v>1</v>
      </c>
      <c r="AR22" s="106"/>
      <c r="AS22" s="107"/>
      <c r="AT22" s="108">
        <v>2</v>
      </c>
      <c r="AU22" s="93">
        <f>SUM(AT22/AA22)</f>
        <v>1</v>
      </c>
      <c r="AV22" s="82">
        <v>924788.42</v>
      </c>
      <c r="AW22" s="82"/>
      <c r="AX22" s="93">
        <f>SUM(AW22/AB22)</f>
        <v>0</v>
      </c>
      <c r="AY22" s="82"/>
      <c r="AZ22" s="82"/>
      <c r="BA22" s="82"/>
    </row>
    <row r="23" spans="1:54" x14ac:dyDescent="0.2">
      <c r="A23" s="95">
        <v>17</v>
      </c>
      <c r="B23" s="96" t="s">
        <v>40</v>
      </c>
      <c r="C23" s="97">
        <v>8369.1</v>
      </c>
      <c r="D23" s="98">
        <v>7</v>
      </c>
      <c r="E23" s="98"/>
      <c r="F23" s="98">
        <v>7</v>
      </c>
      <c r="G23" s="99">
        <v>3797000</v>
      </c>
      <c r="X23" s="99">
        <v>11779233.430000002</v>
      </c>
      <c r="Y23" s="99">
        <v>1407961.6200000003</v>
      </c>
      <c r="Z23" s="100">
        <v>11.95</v>
      </c>
      <c r="AA23" s="101">
        <v>5</v>
      </c>
      <c r="AB23" s="101">
        <v>4</v>
      </c>
      <c r="AC23" s="85">
        <v>5</v>
      </c>
      <c r="AD23" s="86">
        <v>3</v>
      </c>
      <c r="AE23" s="86"/>
      <c r="AF23" s="85">
        <v>4</v>
      </c>
      <c r="AG23" s="103">
        <f t="shared" si="3"/>
        <v>0.8</v>
      </c>
      <c r="AH23" s="86">
        <v>2</v>
      </c>
      <c r="AI23" s="103">
        <f t="shared" si="4"/>
        <v>0.5</v>
      </c>
      <c r="AJ23" s="104"/>
      <c r="AK23" s="103"/>
      <c r="AL23" s="95">
        <v>4</v>
      </c>
      <c r="AM23" s="105">
        <f t="shared" si="0"/>
        <v>0.8</v>
      </c>
      <c r="AN23" s="106">
        <v>2</v>
      </c>
      <c r="AO23" s="105">
        <f>SUM(AN23/AB23)</f>
        <v>0.5</v>
      </c>
      <c r="AP23" s="95">
        <v>4</v>
      </c>
      <c r="AQ23" s="105">
        <f>SUM(AP23/AA23)</f>
        <v>0.8</v>
      </c>
      <c r="AR23" s="106"/>
      <c r="AS23" s="107">
        <f>SUM(AR23/AB23)</f>
        <v>0</v>
      </c>
      <c r="AT23" s="108">
        <v>3</v>
      </c>
      <c r="AU23" s="93">
        <f>SUM(AT23/AA23)</f>
        <v>0.6</v>
      </c>
      <c r="AV23" s="82">
        <v>2365715.04</v>
      </c>
      <c r="AW23" s="82"/>
      <c r="AX23" s="93">
        <f>SUM(AW23/AB23)</f>
        <v>0</v>
      </c>
      <c r="AY23" s="82"/>
      <c r="AZ23" s="82"/>
      <c r="BA23" s="82"/>
    </row>
    <row r="24" spans="1:54" ht="22.5" x14ac:dyDescent="0.2">
      <c r="A24" s="95">
        <v>18</v>
      </c>
      <c r="B24" s="96" t="s">
        <v>30</v>
      </c>
      <c r="C24" s="97">
        <v>408</v>
      </c>
      <c r="D24" s="98">
        <v>1</v>
      </c>
      <c r="E24" s="98"/>
      <c r="F24" s="98">
        <v>1</v>
      </c>
      <c r="G24" s="99">
        <v>218880</v>
      </c>
      <c r="X24" s="99">
        <v>1147043.2800000003</v>
      </c>
      <c r="Y24" s="99">
        <v>288682.21000000008</v>
      </c>
      <c r="Z24" s="100">
        <v>25.17</v>
      </c>
      <c r="AA24" s="101">
        <v>1</v>
      </c>
      <c r="AB24" s="101">
        <v>0</v>
      </c>
      <c r="AC24" s="85">
        <v>0</v>
      </c>
      <c r="AD24" s="86"/>
      <c r="AE24" s="86"/>
      <c r="AF24" s="85">
        <v>0</v>
      </c>
      <c r="AG24" s="103">
        <f t="shared" si="3"/>
        <v>0</v>
      </c>
      <c r="AH24" s="86"/>
      <c r="AI24" s="103"/>
      <c r="AJ24" s="106"/>
      <c r="AK24" s="110"/>
      <c r="AL24" s="95"/>
      <c r="AM24" s="105">
        <f t="shared" si="0"/>
        <v>0</v>
      </c>
      <c r="AN24" s="106"/>
      <c r="AO24" s="110"/>
      <c r="AP24" s="95"/>
      <c r="AQ24" s="105"/>
      <c r="AR24" s="106"/>
      <c r="AS24" s="111"/>
      <c r="AT24" s="108"/>
      <c r="AU24" s="93"/>
      <c r="AV24" s="82"/>
      <c r="AW24" s="82"/>
      <c r="AX24" s="93"/>
      <c r="AY24" s="82"/>
      <c r="AZ24" s="82"/>
      <c r="BA24" s="82"/>
    </row>
    <row r="25" spans="1:54" x14ac:dyDescent="0.2">
      <c r="A25" s="95">
        <v>19</v>
      </c>
      <c r="B25" s="96" t="s">
        <v>31</v>
      </c>
      <c r="C25" s="161">
        <v>1.635</v>
      </c>
      <c r="D25" s="98">
        <v>8</v>
      </c>
      <c r="E25" s="98"/>
      <c r="F25" s="98">
        <v>8</v>
      </c>
      <c r="G25" s="99">
        <v>1951138.59</v>
      </c>
      <c r="X25" s="99">
        <v>2995362.7399999998</v>
      </c>
      <c r="Y25" s="99">
        <v>426553.62</v>
      </c>
      <c r="Z25" s="100">
        <v>14.24</v>
      </c>
      <c r="AA25" s="101">
        <v>7</v>
      </c>
      <c r="AB25" s="101">
        <v>1</v>
      </c>
      <c r="AC25" s="85">
        <v>7</v>
      </c>
      <c r="AD25" s="86">
        <v>1</v>
      </c>
      <c r="AE25" s="86"/>
      <c r="AF25" s="85">
        <v>7</v>
      </c>
      <c r="AG25" s="103">
        <f t="shared" si="3"/>
        <v>1</v>
      </c>
      <c r="AH25" s="86">
        <v>1</v>
      </c>
      <c r="AI25" s="103">
        <f t="shared" si="4"/>
        <v>1</v>
      </c>
      <c r="AJ25" s="104"/>
      <c r="AK25" s="103"/>
      <c r="AL25" s="95">
        <v>7</v>
      </c>
      <c r="AM25" s="105">
        <f t="shared" si="0"/>
        <v>1</v>
      </c>
      <c r="AN25" s="106"/>
      <c r="AO25" s="105">
        <f t="shared" ref="AO25:AO34" si="7">SUM(AN25/AB25)</f>
        <v>0</v>
      </c>
      <c r="AP25" s="95">
        <v>7</v>
      </c>
      <c r="AQ25" s="105">
        <f>SUM(AP25/AA25)</f>
        <v>1</v>
      </c>
      <c r="AR25" s="106"/>
      <c r="AS25" s="162">
        <f>SUM(AR25/AB25)</f>
        <v>0</v>
      </c>
      <c r="AT25" s="163">
        <v>7</v>
      </c>
      <c r="AU25" s="164">
        <f>SUM(AT25/AA25)</f>
        <v>1</v>
      </c>
      <c r="AV25" s="165">
        <v>1453297.24</v>
      </c>
      <c r="AW25" s="82"/>
      <c r="AX25" s="93">
        <f t="shared" ref="AX25:AX34" si="8">SUM(AW25/AB25)</f>
        <v>0</v>
      </c>
      <c r="AY25" s="82"/>
      <c r="AZ25" s="82"/>
      <c r="BA25" s="82"/>
    </row>
    <row r="26" spans="1:54" x14ac:dyDescent="0.2">
      <c r="A26" s="95">
        <v>20</v>
      </c>
      <c r="B26" s="96" t="s">
        <v>32</v>
      </c>
      <c r="C26" s="97">
        <v>2760.7</v>
      </c>
      <c r="D26" s="98">
        <v>3</v>
      </c>
      <c r="E26" s="98"/>
      <c r="F26" s="98">
        <v>3</v>
      </c>
      <c r="G26" s="99">
        <v>1696050</v>
      </c>
      <c r="X26" s="99">
        <v>2006312.0299999996</v>
      </c>
      <c r="Y26" s="99">
        <v>308052.18000000005</v>
      </c>
      <c r="Z26" s="100">
        <v>15.35</v>
      </c>
      <c r="AA26" s="101">
        <v>2</v>
      </c>
      <c r="AB26" s="101">
        <v>1</v>
      </c>
      <c r="AC26" s="85">
        <v>2</v>
      </c>
      <c r="AD26" s="86">
        <v>1</v>
      </c>
      <c r="AE26" s="86"/>
      <c r="AF26" s="85">
        <v>2</v>
      </c>
      <c r="AG26" s="103">
        <f t="shared" si="3"/>
        <v>1</v>
      </c>
      <c r="AH26" s="86">
        <v>1</v>
      </c>
      <c r="AI26" s="103">
        <f t="shared" si="4"/>
        <v>1</v>
      </c>
      <c r="AJ26" s="104"/>
      <c r="AK26" s="103"/>
      <c r="AL26" s="95">
        <v>2</v>
      </c>
      <c r="AM26" s="105">
        <f t="shared" si="0"/>
        <v>1</v>
      </c>
      <c r="AN26" s="106">
        <v>1</v>
      </c>
      <c r="AO26" s="105">
        <f t="shared" si="7"/>
        <v>1</v>
      </c>
      <c r="AP26" s="95">
        <v>2</v>
      </c>
      <c r="AQ26" s="105">
        <f>SUM(AP26/AA26)</f>
        <v>1</v>
      </c>
      <c r="AR26" s="106"/>
      <c r="AS26" s="162">
        <f>SUM(AR26/AB26)</f>
        <v>0</v>
      </c>
      <c r="AT26" s="163">
        <v>1</v>
      </c>
      <c r="AU26" s="164">
        <f>SUM(AT26/AA26)</f>
        <v>0.5</v>
      </c>
      <c r="AV26" s="166">
        <v>662285.62</v>
      </c>
      <c r="AW26" s="82"/>
      <c r="AX26" s="93">
        <f t="shared" si="8"/>
        <v>0</v>
      </c>
      <c r="AY26" s="128"/>
      <c r="AZ26" s="82"/>
      <c r="BA26" s="82"/>
    </row>
    <row r="27" spans="1:54" x14ac:dyDescent="0.2">
      <c r="A27" s="95">
        <v>21</v>
      </c>
      <c r="B27" s="96" t="s">
        <v>33</v>
      </c>
      <c r="C27" s="97">
        <v>1591.96</v>
      </c>
      <c r="D27" s="98">
        <v>3</v>
      </c>
      <c r="E27" s="98"/>
      <c r="F27" s="98">
        <v>3</v>
      </c>
      <c r="G27" s="99">
        <v>1430000</v>
      </c>
      <c r="X27" s="99">
        <v>9419674.5100000016</v>
      </c>
      <c r="Y27" s="99">
        <v>1599234.2900000005</v>
      </c>
      <c r="Z27" s="100">
        <v>16.98</v>
      </c>
      <c r="AA27" s="101">
        <v>3</v>
      </c>
      <c r="AB27" s="101">
        <v>1</v>
      </c>
      <c r="AC27" s="85">
        <v>3</v>
      </c>
      <c r="AD27" s="86"/>
      <c r="AE27" s="86"/>
      <c r="AF27" s="85">
        <v>3</v>
      </c>
      <c r="AG27" s="103">
        <f t="shared" si="3"/>
        <v>1</v>
      </c>
      <c r="AH27" s="86"/>
      <c r="AI27" s="103">
        <f t="shared" si="4"/>
        <v>0</v>
      </c>
      <c r="AJ27" s="104"/>
      <c r="AK27" s="103"/>
      <c r="AL27" s="95">
        <v>3</v>
      </c>
      <c r="AM27" s="105">
        <f t="shared" si="0"/>
        <v>1</v>
      </c>
      <c r="AN27" s="106"/>
      <c r="AO27" s="105">
        <f t="shared" si="7"/>
        <v>0</v>
      </c>
      <c r="AP27" s="95">
        <v>3</v>
      </c>
      <c r="AQ27" s="105">
        <f>SUM(AP27/AA27)</f>
        <v>1</v>
      </c>
      <c r="AR27" s="106"/>
      <c r="AS27" s="162"/>
      <c r="AT27" s="163">
        <v>2</v>
      </c>
      <c r="AU27" s="164">
        <f>SUM(AT27/AA27)</f>
        <v>0.66666666666666663</v>
      </c>
      <c r="AV27" s="165">
        <v>1179283.05</v>
      </c>
      <c r="AW27" s="82"/>
      <c r="AX27" s="93">
        <f t="shared" si="8"/>
        <v>0</v>
      </c>
      <c r="AY27" s="82"/>
      <c r="AZ27" s="82"/>
      <c r="BA27" s="82"/>
    </row>
    <row r="28" spans="1:54" x14ac:dyDescent="0.2">
      <c r="A28" s="95">
        <v>22</v>
      </c>
      <c r="B28" s="96" t="s">
        <v>34</v>
      </c>
      <c r="C28" s="97">
        <v>952.3</v>
      </c>
      <c r="D28" s="98">
        <v>1</v>
      </c>
      <c r="E28" s="98"/>
      <c r="F28" s="98">
        <v>1</v>
      </c>
      <c r="G28" s="99">
        <v>60000</v>
      </c>
      <c r="X28" s="99">
        <v>3498105.4000000018</v>
      </c>
      <c r="Y28" s="99">
        <v>889515.68999999983</v>
      </c>
      <c r="Z28" s="100">
        <v>25.43</v>
      </c>
      <c r="AA28" s="101">
        <v>0</v>
      </c>
      <c r="AB28" s="101">
        <v>1</v>
      </c>
      <c r="AC28" s="85">
        <v>0</v>
      </c>
      <c r="AD28" s="86"/>
      <c r="AE28" s="86"/>
      <c r="AF28" s="85">
        <v>0</v>
      </c>
      <c r="AG28" s="103"/>
      <c r="AH28" s="86"/>
      <c r="AI28" s="103">
        <f t="shared" si="4"/>
        <v>0</v>
      </c>
      <c r="AJ28" s="106"/>
      <c r="AK28" s="110"/>
      <c r="AL28" s="95"/>
      <c r="AM28" s="110"/>
      <c r="AN28" s="106"/>
      <c r="AO28" s="105">
        <f t="shared" si="7"/>
        <v>0</v>
      </c>
      <c r="AP28" s="95"/>
      <c r="AQ28" s="110"/>
      <c r="AR28" s="106"/>
      <c r="AS28" s="107"/>
      <c r="AT28" s="108"/>
      <c r="AU28" s="93"/>
      <c r="AV28" s="82"/>
      <c r="AW28" s="82"/>
      <c r="AX28" s="93">
        <f t="shared" si="8"/>
        <v>0</v>
      </c>
      <c r="AY28" s="82"/>
      <c r="AZ28" s="82"/>
      <c r="BA28" s="82"/>
    </row>
    <row r="29" spans="1:54" x14ac:dyDescent="0.2">
      <c r="A29" s="95">
        <v>23</v>
      </c>
      <c r="B29" s="96" t="s">
        <v>35</v>
      </c>
      <c r="C29" s="97">
        <v>6666.3</v>
      </c>
      <c r="D29" s="98">
        <v>5</v>
      </c>
      <c r="E29" s="98"/>
      <c r="F29" s="98">
        <v>5</v>
      </c>
      <c r="G29" s="99">
        <v>4510554.47</v>
      </c>
      <c r="X29" s="99">
        <v>7255304.6899999985</v>
      </c>
      <c r="Y29" s="99">
        <v>2644763.4799999995</v>
      </c>
      <c r="Z29" s="100">
        <v>36.450000000000003</v>
      </c>
      <c r="AA29" s="101">
        <v>4</v>
      </c>
      <c r="AB29" s="101">
        <v>2</v>
      </c>
      <c r="AC29" s="84">
        <v>4</v>
      </c>
      <c r="AD29" s="160"/>
      <c r="AE29" s="160"/>
      <c r="AF29" s="84">
        <v>4</v>
      </c>
      <c r="AG29" s="103">
        <f t="shared" si="3"/>
        <v>1</v>
      </c>
      <c r="AH29" s="160"/>
      <c r="AI29" s="103">
        <f t="shared" si="4"/>
        <v>0</v>
      </c>
      <c r="AJ29" s="104"/>
      <c r="AK29" s="103"/>
      <c r="AL29" s="95">
        <v>4</v>
      </c>
      <c r="AM29" s="105">
        <f>SUM(AL29/AA29)</f>
        <v>1</v>
      </c>
      <c r="AN29" s="106"/>
      <c r="AO29" s="105">
        <f t="shared" si="7"/>
        <v>0</v>
      </c>
      <c r="AP29" s="95">
        <v>4</v>
      </c>
      <c r="AQ29" s="105">
        <f>SUM(AP29/AA29)</f>
        <v>1</v>
      </c>
      <c r="AR29" s="106"/>
      <c r="AS29" s="107">
        <f>SUM(AR29/AB29)</f>
        <v>0</v>
      </c>
      <c r="AT29" s="108">
        <v>2</v>
      </c>
      <c r="AU29" s="93">
        <f>SUM(AT29/AA29)</f>
        <v>0.5</v>
      </c>
      <c r="AV29" s="82">
        <v>1881092.28</v>
      </c>
      <c r="AW29" s="82"/>
      <c r="AX29" s="93">
        <f t="shared" si="8"/>
        <v>0</v>
      </c>
      <c r="AY29" s="128"/>
      <c r="AZ29" s="82"/>
      <c r="BA29" s="82"/>
    </row>
    <row r="30" spans="1:54" x14ac:dyDescent="0.2">
      <c r="A30" s="95">
        <v>24</v>
      </c>
      <c r="B30" s="96" t="s">
        <v>36</v>
      </c>
      <c r="C30" s="97">
        <v>1692.57</v>
      </c>
      <c r="D30" s="98">
        <v>3</v>
      </c>
      <c r="E30" s="98"/>
      <c r="F30" s="98">
        <v>3</v>
      </c>
      <c r="G30" s="99">
        <v>1147861</v>
      </c>
      <c r="X30" s="99">
        <v>3073215.9499999997</v>
      </c>
      <c r="Y30" s="99">
        <v>656328.76999999979</v>
      </c>
      <c r="Z30" s="100">
        <v>21.36</v>
      </c>
      <c r="AA30" s="101">
        <v>2</v>
      </c>
      <c r="AB30" s="101">
        <v>2</v>
      </c>
      <c r="AC30" s="85">
        <v>2</v>
      </c>
      <c r="AD30" s="86">
        <v>1</v>
      </c>
      <c r="AE30" s="86"/>
      <c r="AF30" s="85">
        <v>2</v>
      </c>
      <c r="AG30" s="103">
        <f t="shared" si="3"/>
        <v>1</v>
      </c>
      <c r="AH30" s="86">
        <v>1</v>
      </c>
      <c r="AI30" s="103">
        <f t="shared" si="4"/>
        <v>0.5</v>
      </c>
      <c r="AJ30" s="104"/>
      <c r="AK30" s="103"/>
      <c r="AL30" s="95">
        <v>2</v>
      </c>
      <c r="AM30" s="105">
        <f>SUM(AL30/AA30)</f>
        <v>1</v>
      </c>
      <c r="AN30" s="106"/>
      <c r="AO30" s="105">
        <f t="shared" si="7"/>
        <v>0</v>
      </c>
      <c r="AP30" s="95">
        <v>2</v>
      </c>
      <c r="AQ30" s="105">
        <f>SUM(AP30/AA30)</f>
        <v>1</v>
      </c>
      <c r="AR30" s="106"/>
      <c r="AS30" s="107"/>
      <c r="AT30" s="108">
        <v>1</v>
      </c>
      <c r="AU30" s="93">
        <f>SUM(AT30/AA30)</f>
        <v>0.5</v>
      </c>
      <c r="AV30" s="82">
        <v>583727.12</v>
      </c>
      <c r="AW30" s="82"/>
      <c r="AX30" s="93">
        <f t="shared" si="8"/>
        <v>0</v>
      </c>
      <c r="AY30" s="82"/>
      <c r="AZ30" s="82"/>
      <c r="BA30" s="82"/>
    </row>
    <row r="31" spans="1:54" x14ac:dyDescent="0.2">
      <c r="A31" s="95">
        <v>25</v>
      </c>
      <c r="B31" s="96" t="s">
        <v>37</v>
      </c>
      <c r="C31" s="97">
        <v>386.4</v>
      </c>
      <c r="D31" s="98">
        <v>1</v>
      </c>
      <c r="E31" s="98"/>
      <c r="F31" s="98">
        <v>1</v>
      </c>
      <c r="G31" s="99">
        <v>105500</v>
      </c>
      <c r="X31" s="99">
        <v>392320.58</v>
      </c>
      <c r="Y31" s="99">
        <v>48277.27</v>
      </c>
      <c r="Z31" s="100">
        <v>12.31</v>
      </c>
      <c r="AA31" s="101">
        <v>0</v>
      </c>
      <c r="AB31" s="101">
        <v>1</v>
      </c>
      <c r="AC31" s="85">
        <v>0</v>
      </c>
      <c r="AD31" s="86"/>
      <c r="AE31" s="86"/>
      <c r="AF31" s="85">
        <v>0</v>
      </c>
      <c r="AG31" s="103"/>
      <c r="AH31" s="86"/>
      <c r="AI31" s="103">
        <f t="shared" si="4"/>
        <v>0</v>
      </c>
      <c r="AJ31" s="104"/>
      <c r="AK31" s="103"/>
      <c r="AL31" s="95"/>
      <c r="AM31" s="105"/>
      <c r="AN31" s="106"/>
      <c r="AO31" s="105">
        <f t="shared" si="7"/>
        <v>0</v>
      </c>
      <c r="AP31" s="95"/>
      <c r="AQ31" s="105"/>
      <c r="AR31" s="106"/>
      <c r="AS31" s="107"/>
      <c r="AT31" s="108"/>
      <c r="AU31" s="93"/>
      <c r="AV31" s="82"/>
      <c r="AW31" s="82"/>
      <c r="AX31" s="93">
        <f t="shared" si="8"/>
        <v>0</v>
      </c>
      <c r="AY31" s="82"/>
      <c r="AZ31" s="82"/>
      <c r="BA31" s="82"/>
    </row>
    <row r="32" spans="1:54" ht="12" thickBot="1" x14ac:dyDescent="0.25">
      <c r="A32" s="95">
        <v>26</v>
      </c>
      <c r="B32" s="96" t="s">
        <v>38</v>
      </c>
      <c r="C32" s="97">
        <v>2348.4</v>
      </c>
      <c r="D32" s="98">
        <v>5</v>
      </c>
      <c r="E32" s="98"/>
      <c r="F32" s="98">
        <v>5</v>
      </c>
      <c r="G32" s="99">
        <v>2412702</v>
      </c>
      <c r="X32" s="99">
        <v>1673236.85</v>
      </c>
      <c r="Y32" s="99">
        <v>389508.64000000019</v>
      </c>
      <c r="Z32" s="100">
        <v>23.28</v>
      </c>
      <c r="AA32" s="101">
        <v>1</v>
      </c>
      <c r="AB32" s="101">
        <v>5</v>
      </c>
      <c r="AC32" s="85">
        <v>1</v>
      </c>
      <c r="AD32" s="86">
        <v>2</v>
      </c>
      <c r="AE32" s="86"/>
      <c r="AF32" s="85">
        <v>1</v>
      </c>
      <c r="AG32" s="103">
        <f t="shared" si="3"/>
        <v>1</v>
      </c>
      <c r="AH32" s="86">
        <v>2</v>
      </c>
      <c r="AI32" s="103">
        <f t="shared" si="4"/>
        <v>0.4</v>
      </c>
      <c r="AJ32" s="104"/>
      <c r="AK32" s="103"/>
      <c r="AL32" s="95">
        <v>1</v>
      </c>
      <c r="AM32" s="105">
        <f>SUM(AL32/AA32)</f>
        <v>1</v>
      </c>
      <c r="AN32" s="106"/>
      <c r="AO32" s="105">
        <f t="shared" si="7"/>
        <v>0</v>
      </c>
      <c r="AP32" s="95">
        <v>1</v>
      </c>
      <c r="AQ32" s="105">
        <f>SUM(AP32/AA32)</f>
        <v>1</v>
      </c>
      <c r="AR32" s="106"/>
      <c r="AS32" s="107">
        <f>SUM(AR32/AB32)</f>
        <v>0</v>
      </c>
      <c r="AT32" s="108">
        <v>1</v>
      </c>
      <c r="AU32" s="93">
        <f>SUM(AT32/AA32)</f>
        <v>1</v>
      </c>
      <c r="AV32" s="82">
        <v>642177.24</v>
      </c>
      <c r="AW32" s="82"/>
      <c r="AX32" s="93">
        <f t="shared" si="8"/>
        <v>0</v>
      </c>
      <c r="AY32" s="82"/>
      <c r="AZ32" s="82"/>
      <c r="BA32" s="82"/>
    </row>
    <row r="33" spans="1:53" s="172" customFormat="1" ht="12" thickBot="1" x14ac:dyDescent="0.25">
      <c r="A33" s="167">
        <v>27</v>
      </c>
      <c r="B33" s="168" t="s">
        <v>39</v>
      </c>
      <c r="C33" s="169">
        <v>163731.42000000001</v>
      </c>
      <c r="D33" s="170">
        <v>74</v>
      </c>
      <c r="E33" s="170">
        <v>3</v>
      </c>
      <c r="F33" s="170">
        <v>71</v>
      </c>
      <c r="G33" s="171">
        <v>37088190</v>
      </c>
      <c r="X33" s="173">
        <v>83299582.480000004</v>
      </c>
      <c r="Y33" s="173">
        <v>16015662.259999994</v>
      </c>
      <c r="Z33" s="174">
        <v>19.23</v>
      </c>
      <c r="AA33" s="175">
        <v>51</v>
      </c>
      <c r="AB33" s="175">
        <v>49</v>
      </c>
      <c r="AC33" s="176">
        <v>44</v>
      </c>
      <c r="AD33" s="113">
        <v>40</v>
      </c>
      <c r="AE33" s="113"/>
      <c r="AF33" s="176">
        <v>39</v>
      </c>
      <c r="AG33" s="103">
        <f t="shared" si="3"/>
        <v>0.76470588235294112</v>
      </c>
      <c r="AH33" s="113">
        <v>40</v>
      </c>
      <c r="AI33" s="103">
        <f t="shared" si="4"/>
        <v>0.81632653061224492</v>
      </c>
      <c r="AJ33" s="177"/>
      <c r="AK33" s="178"/>
      <c r="AL33" s="128">
        <v>39</v>
      </c>
      <c r="AM33" s="179">
        <f>SUM(AL33/AA33)</f>
        <v>0.76470588235294112</v>
      </c>
      <c r="AN33" s="180">
        <v>40</v>
      </c>
      <c r="AO33" s="179">
        <f t="shared" si="7"/>
        <v>0.81632653061224492</v>
      </c>
      <c r="AP33" s="128">
        <v>39</v>
      </c>
      <c r="AQ33" s="179">
        <f>SUM(AP33/AA33)</f>
        <v>0.76470588235294112</v>
      </c>
      <c r="AR33" s="180">
        <v>27</v>
      </c>
      <c r="AS33" s="181">
        <f>SUM(AR33/AB33)</f>
        <v>0.55102040816326525</v>
      </c>
      <c r="AT33" s="108">
        <v>39</v>
      </c>
      <c r="AU33" s="93">
        <f>SUM(AT33/AA33)</f>
        <v>0.76470588235294112</v>
      </c>
      <c r="AV33" s="82">
        <v>32924366.150000002</v>
      </c>
      <c r="AW33" s="82">
        <v>17</v>
      </c>
      <c r="AX33" s="93">
        <f t="shared" si="8"/>
        <v>0.34693877551020408</v>
      </c>
      <c r="AY33" s="182">
        <v>4316568.43</v>
      </c>
      <c r="AZ33" s="82">
        <v>25</v>
      </c>
      <c r="BA33" s="82">
        <v>101746.7</v>
      </c>
    </row>
    <row r="34" spans="1:53" x14ac:dyDescent="0.2">
      <c r="A34" s="32"/>
      <c r="B34" s="31" t="s">
        <v>15</v>
      </c>
      <c r="C34" s="183">
        <f>SUM(C7:C33)</f>
        <v>815926.38500000013</v>
      </c>
      <c r="D34" s="184">
        <v>697</v>
      </c>
      <c r="E34" s="184">
        <f t="shared" ref="E34" si="9">SUM(E7:E33)</f>
        <v>28</v>
      </c>
      <c r="F34" s="184">
        <f t="shared" ref="F34" si="10">SUM(F7:F33)</f>
        <v>670</v>
      </c>
      <c r="G34" s="183">
        <f t="shared" ref="G34:Y34" si="11">SUM(G7:G33)</f>
        <v>363226419.21000004</v>
      </c>
      <c r="H34" s="183">
        <f t="shared" si="11"/>
        <v>0</v>
      </c>
      <c r="I34" s="183">
        <f t="shared" si="11"/>
        <v>0</v>
      </c>
      <c r="J34" s="183">
        <f t="shared" si="11"/>
        <v>0</v>
      </c>
      <c r="K34" s="183">
        <f t="shared" si="11"/>
        <v>0</v>
      </c>
      <c r="L34" s="183">
        <f t="shared" si="11"/>
        <v>0</v>
      </c>
      <c r="M34" s="183">
        <f t="shared" si="11"/>
        <v>0</v>
      </c>
      <c r="N34" s="183">
        <f t="shared" si="11"/>
        <v>0</v>
      </c>
      <c r="O34" s="183">
        <f t="shared" si="11"/>
        <v>0</v>
      </c>
      <c r="P34" s="183">
        <f t="shared" si="11"/>
        <v>0</v>
      </c>
      <c r="Q34" s="183">
        <f t="shared" si="11"/>
        <v>0</v>
      </c>
      <c r="R34" s="183">
        <f t="shared" si="11"/>
        <v>0</v>
      </c>
      <c r="S34" s="183">
        <f t="shared" si="11"/>
        <v>0</v>
      </c>
      <c r="T34" s="183">
        <f t="shared" si="11"/>
        <v>0</v>
      </c>
      <c r="U34" s="183">
        <f t="shared" si="11"/>
        <v>0</v>
      </c>
      <c r="V34" s="183">
        <f t="shared" si="11"/>
        <v>0</v>
      </c>
      <c r="W34" s="183">
        <f t="shared" si="11"/>
        <v>0</v>
      </c>
      <c r="X34" s="183">
        <f t="shared" si="11"/>
        <v>572280229.23999965</v>
      </c>
      <c r="Y34" s="183">
        <f t="shared" si="11"/>
        <v>174399850.76999998</v>
      </c>
      <c r="Z34" s="185">
        <f>SUM(Y34/X34*100)</f>
        <v>30.474554572959249</v>
      </c>
      <c r="AA34" s="186">
        <f t="shared" ref="AA34:AH34" si="12">SUM(AA7:AA33)</f>
        <v>592</v>
      </c>
      <c r="AB34" s="186">
        <f t="shared" si="12"/>
        <v>512</v>
      </c>
      <c r="AC34" s="53">
        <f t="shared" si="12"/>
        <v>476</v>
      </c>
      <c r="AD34" s="187">
        <f t="shared" si="12"/>
        <v>268</v>
      </c>
      <c r="AE34" s="187">
        <f t="shared" si="12"/>
        <v>2</v>
      </c>
      <c r="AF34" s="53">
        <f t="shared" si="12"/>
        <v>468</v>
      </c>
      <c r="AG34" s="103">
        <f t="shared" si="3"/>
        <v>0.79054054054054057</v>
      </c>
      <c r="AH34" s="187">
        <f t="shared" si="12"/>
        <v>260</v>
      </c>
      <c r="AI34" s="103">
        <f t="shared" si="4"/>
        <v>0.5078125</v>
      </c>
      <c r="AJ34" s="106">
        <f>SUM(AJ9:AJ33)</f>
        <v>1</v>
      </c>
      <c r="AK34" s="103">
        <f>SUM(AJ34/AE34)</f>
        <v>0.5</v>
      </c>
      <c r="AL34" s="184">
        <f t="shared" ref="AL34" si="13">SUM(AL7:AL33)</f>
        <v>435</v>
      </c>
      <c r="AM34" s="105">
        <f>SUM(AL34/AA34)</f>
        <v>0.73479729729729726</v>
      </c>
      <c r="AN34" s="106">
        <f>SUM(AN7:AN33)</f>
        <v>109</v>
      </c>
      <c r="AO34" s="105">
        <f t="shared" si="7"/>
        <v>0.212890625</v>
      </c>
      <c r="AP34" s="184">
        <f>SUM(AP7:AP33)</f>
        <v>356</v>
      </c>
      <c r="AQ34" s="105">
        <f>SUM(AP34/AA34)</f>
        <v>0.60135135135135132</v>
      </c>
      <c r="AR34" s="106">
        <f>SUM(AR7:AR33)</f>
        <v>89</v>
      </c>
      <c r="AS34" s="107">
        <f>SUM(AR34/AB34)</f>
        <v>0.173828125</v>
      </c>
      <c r="AT34" s="188">
        <f>SUM(AT4:AT33)</f>
        <v>329</v>
      </c>
      <c r="AU34" s="189">
        <f>SUM(AT34/AA34)</f>
        <v>0.5557432432432432</v>
      </c>
      <c r="AV34" s="190">
        <f>SUM(AV7:AV33)</f>
        <v>210626643.78</v>
      </c>
      <c r="AW34" s="191">
        <f>SUM(AW7:AW33)</f>
        <v>71</v>
      </c>
      <c r="AX34" s="189">
        <f t="shared" si="8"/>
        <v>0.138671875</v>
      </c>
      <c r="AY34" s="192">
        <f>SUM(AY7:AY33)</f>
        <v>14126817.09</v>
      </c>
      <c r="AZ34" s="192">
        <f>SUM(AZ7:AZ33)</f>
        <v>52</v>
      </c>
      <c r="BA34" s="192">
        <f>SUM(BA7:BA33)</f>
        <v>199621.32</v>
      </c>
    </row>
    <row r="35" spans="1:53" ht="26.25" customHeight="1" x14ac:dyDescent="0.2">
      <c r="B35" s="193" t="s">
        <v>43</v>
      </c>
    </row>
  </sheetData>
  <mergeCells count="22">
    <mergeCell ref="AC3:AE3"/>
    <mergeCell ref="AT4:AV4"/>
    <mergeCell ref="AW4:AY4"/>
    <mergeCell ref="AN4:AO4"/>
    <mergeCell ref="AP3:AS3"/>
    <mergeCell ref="AJ4:AK4"/>
    <mergeCell ref="AF4:AG4"/>
    <mergeCell ref="AH4:AI4"/>
    <mergeCell ref="A1:BA1"/>
    <mergeCell ref="D3:F3"/>
    <mergeCell ref="X3:Z3"/>
    <mergeCell ref="AA3:AB3"/>
    <mergeCell ref="AF3:AK3"/>
    <mergeCell ref="AT3:BA3"/>
    <mergeCell ref="AZ4:BA4"/>
    <mergeCell ref="AP4:AQ4"/>
    <mergeCell ref="AR4:AS4"/>
    <mergeCell ref="A3:A5"/>
    <mergeCell ref="B3:B5"/>
    <mergeCell ref="C3:C4"/>
    <mergeCell ref="AL3:AO3"/>
    <mergeCell ref="AL4:AM4"/>
  </mergeCells>
  <pageMargins left="0" right="0" top="0" bottom="0" header="0.31496062992125984" footer="0.31496062992125984"/>
  <pageSetup paperSize="9" scale="60" orientation="landscape" verticalDpi="0" r:id="rId1"/>
  <headerFooter scaleWithDoc="0"/>
  <ignoredErrors>
    <ignoredError sqref="AL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A5" sqref="A5:A6"/>
    </sheetView>
  </sheetViews>
  <sheetFormatPr defaultRowHeight="15" x14ac:dyDescent="0.25"/>
  <sheetData>
    <row r="1" spans="1:18" s="4" customFormat="1" ht="11.1" customHeight="1" x14ac:dyDescent="0.25">
      <c r="A1" s="11" t="s">
        <v>54</v>
      </c>
      <c r="B1" s="11"/>
      <c r="C1" s="11"/>
      <c r="D1" s="11"/>
      <c r="E1" s="2">
        <v>141921.93</v>
      </c>
      <c r="F1" s="2">
        <v>121060.91</v>
      </c>
      <c r="G1" s="3">
        <f>F1/E1*100</f>
        <v>85.301059533223651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2" t="s">
        <v>55</v>
      </c>
      <c r="B2" s="12"/>
      <c r="C2" s="12"/>
      <c r="D2" s="12"/>
      <c r="E2" s="5" t="e">
        <f>SUM(#REF!)</f>
        <v>#REF!</v>
      </c>
      <c r="F2" s="5" t="e">
        <f>SUM(#REF!)</f>
        <v>#REF!</v>
      </c>
      <c r="G2" s="6" t="e">
        <f>F2/E2*100</f>
        <v>#REF!</v>
      </c>
    </row>
    <row r="5" spans="1:18" x14ac:dyDescent="0.25">
      <c r="A5" s="3" t="e">
        <f>#REF!/#REF!*100</f>
        <v>#REF!</v>
      </c>
    </row>
    <row r="6" spans="1:18" x14ac:dyDescent="0.25">
      <c r="A6" s="6" t="e">
        <f>#REF!/#REF!*100</f>
        <v>#REF!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MSiGKH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2015-10-02T12:52:20Z</cp:lastPrinted>
  <dcterms:created xsi:type="dcterms:W3CDTF">2014-06-16T11:13:49Z</dcterms:created>
  <dcterms:modified xsi:type="dcterms:W3CDTF">2016-08-26T07:06:42Z</dcterms:modified>
</cp:coreProperties>
</file>